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SRVB-FILES\Data\Projekty\Zakázky\ŘP\Zakázky_2022\VD Letovice - pažení stavební jámy VZMR Tu\PD\"/>
    </mc:Choice>
  </mc:AlternateContent>
  <xr:revisionPtr revIDLastSave="0" documentId="8_{A2119BF8-C96B-4E2D-B844-33E1695A0907}" xr6:coauthVersionLast="36" xr6:coauthVersionMax="36" xr10:uidLastSave="{00000000-0000-0000-0000-000000000000}"/>
  <bookViews>
    <workbookView xWindow="0" yWindow="0" windowWidth="18060" windowHeight="8304" xr2:uid="{00000000-000D-0000-FFFF-FFFF00000000}"/>
  </bookViews>
  <sheets>
    <sheet name="Rekapitulace stavby" sheetId="1" r:id="rId1"/>
    <sheet name="01 - Dodatečné zajištění ..." sheetId="2" r:id="rId2"/>
    <sheet name="02 - Vedlejší a ostatní n..." sheetId="3" r:id="rId3"/>
  </sheets>
  <definedNames>
    <definedName name="_xlnm._FilterDatabase" localSheetId="1" hidden="1">'01 - Dodatečné zajištění ...'!$C$121:$K$231</definedName>
    <definedName name="_xlnm._FilterDatabase" localSheetId="2" hidden="1">'02 - Vedlejší a ostatní n...'!$C$118:$K$126</definedName>
    <definedName name="_xlnm.Print_Titles" localSheetId="1">'01 - Dodatečné zajištění ...'!$121:$121</definedName>
    <definedName name="_xlnm.Print_Titles" localSheetId="2">'02 - Vedlejší a ostatní n...'!$118:$118</definedName>
    <definedName name="_xlnm.Print_Titles" localSheetId="0">'Rekapitulace stavby'!$92:$92</definedName>
    <definedName name="_xlnm.Print_Area" localSheetId="1">'01 - Dodatečné zajištění ...'!$C$4:$J$76,'01 - Dodatečné zajištění ...'!$C$82:$J$103,'01 - Dodatečné zajištění ...'!$C$109:$K$231</definedName>
    <definedName name="_xlnm.Print_Area" localSheetId="2">'02 - Vedlejší a ostatní n...'!$C$4:$J$76,'02 - Vedlejší a ostatní n...'!$C$82:$J$100,'02 - Vedlejší a ostatní n...'!$C$106:$K$126</definedName>
    <definedName name="_xlnm.Print_Area" localSheetId="0">'Rekapitulace stavby'!$D$4:$AO$76,'Rekapitulace stavby'!$C$82:$AQ$97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J115" i="3"/>
  <c r="F115" i="3"/>
  <c r="F113" i="3"/>
  <c r="E111" i="3"/>
  <c r="J91" i="3"/>
  <c r="F91" i="3"/>
  <c r="F89" i="3"/>
  <c r="E87" i="3"/>
  <c r="J24" i="3"/>
  <c r="E24" i="3"/>
  <c r="J92" i="3" s="1"/>
  <c r="J23" i="3"/>
  <c r="J18" i="3"/>
  <c r="E18" i="3"/>
  <c r="F116" i="3" s="1"/>
  <c r="J17" i="3"/>
  <c r="J12" i="3"/>
  <c r="J113" i="3"/>
  <c r="E7" i="3"/>
  <c r="E109" i="3"/>
  <c r="J37" i="2"/>
  <c r="J36" i="2"/>
  <c r="AY95" i="1" s="1"/>
  <c r="J35" i="2"/>
  <c r="AX95" i="1" s="1"/>
  <c r="BI229" i="2"/>
  <c r="BH229" i="2"/>
  <c r="BG229" i="2"/>
  <c r="BF229" i="2"/>
  <c r="T229" i="2"/>
  <c r="T228" i="2" s="1"/>
  <c r="R229" i="2"/>
  <c r="R228" i="2" s="1"/>
  <c r="P229" i="2"/>
  <c r="P228" i="2" s="1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4" i="2"/>
  <c r="BH214" i="2"/>
  <c r="BG214" i="2"/>
  <c r="BF214" i="2"/>
  <c r="T214" i="2"/>
  <c r="T213" i="2" s="1"/>
  <c r="R214" i="2"/>
  <c r="R213" i="2" s="1"/>
  <c r="P214" i="2"/>
  <c r="P213" i="2" s="1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0" i="2"/>
  <c r="BH200" i="2"/>
  <c r="BG200" i="2"/>
  <c r="BF200" i="2"/>
  <c r="T200" i="2"/>
  <c r="R200" i="2"/>
  <c r="P200" i="2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5" i="2"/>
  <c r="BH125" i="2"/>
  <c r="BG125" i="2"/>
  <c r="BF125" i="2"/>
  <c r="T125" i="2"/>
  <c r="R125" i="2"/>
  <c r="P125" i="2"/>
  <c r="J118" i="2"/>
  <c r="F118" i="2"/>
  <c r="F116" i="2"/>
  <c r="E114" i="2"/>
  <c r="J91" i="2"/>
  <c r="F91" i="2"/>
  <c r="F89" i="2"/>
  <c r="E87" i="2"/>
  <c r="J24" i="2"/>
  <c r="E24" i="2"/>
  <c r="J119" i="2"/>
  <c r="J23" i="2"/>
  <c r="J18" i="2"/>
  <c r="E18" i="2"/>
  <c r="F92" i="2"/>
  <c r="J17" i="2"/>
  <c r="J12" i="2"/>
  <c r="J116" i="2" s="1"/>
  <c r="E7" i="2"/>
  <c r="E112" i="2" s="1"/>
  <c r="L90" i="1"/>
  <c r="AM90" i="1"/>
  <c r="AM89" i="1"/>
  <c r="L89" i="1"/>
  <c r="AM87" i="1"/>
  <c r="L87" i="1"/>
  <c r="L85" i="1"/>
  <c r="L84" i="1"/>
  <c r="BK229" i="2"/>
  <c r="J200" i="2"/>
  <c r="BK131" i="2"/>
  <c r="AS94" i="1"/>
  <c r="BK136" i="2"/>
  <c r="J131" i="2"/>
  <c r="J225" i="2"/>
  <c r="J214" i="2"/>
  <c r="BK194" i="2"/>
  <c r="J189" i="2"/>
  <c r="BK181" i="2"/>
  <c r="J174" i="2"/>
  <c r="J172" i="2"/>
  <c r="BK158" i="2"/>
  <c r="J155" i="2"/>
  <c r="BK149" i="2"/>
  <c r="BK144" i="2"/>
  <c r="J139" i="2"/>
  <c r="F37" i="3"/>
  <c r="J122" i="3"/>
  <c r="BK225" i="2"/>
  <c r="J207" i="2"/>
  <c r="J125" i="2"/>
  <c r="BK207" i="2"/>
  <c r="BK184" i="2"/>
  <c r="J181" i="2"/>
  <c r="BK172" i="2"/>
  <c r="J165" i="2"/>
  <c r="BK155" i="2"/>
  <c r="J152" i="2"/>
  <c r="BK139" i="2"/>
  <c r="J125" i="3"/>
  <c r="BK125" i="3"/>
  <c r="J133" i="2"/>
  <c r="BK125" i="2"/>
  <c r="J229" i="2"/>
  <c r="J221" i="2"/>
  <c r="BK214" i="2"/>
  <c r="BK210" i="2"/>
  <c r="BK200" i="2"/>
  <c r="BK133" i="2"/>
  <c r="BK221" i="2"/>
  <c r="J210" i="2"/>
  <c r="J194" i="2"/>
  <c r="BK189" i="2"/>
  <c r="J184" i="2"/>
  <c r="BK174" i="2"/>
  <c r="BK165" i="2"/>
  <c r="J158" i="2"/>
  <c r="BK152" i="2"/>
  <c r="J149" i="2"/>
  <c r="J144" i="2"/>
  <c r="J136" i="2"/>
  <c r="J126" i="3"/>
  <c r="J123" i="3"/>
  <c r="BK126" i="3"/>
  <c r="BK123" i="3"/>
  <c r="BK122" i="3"/>
  <c r="P124" i="2" l="1"/>
  <c r="R124" i="2"/>
  <c r="BK206" i="2"/>
  <c r="J206" i="2" s="1"/>
  <c r="J99" i="2" s="1"/>
  <c r="T206" i="2"/>
  <c r="P220" i="2"/>
  <c r="T220" i="2"/>
  <c r="BK124" i="2"/>
  <c r="J124" i="2" s="1"/>
  <c r="J98" i="2" s="1"/>
  <c r="T124" i="2"/>
  <c r="T123" i="2"/>
  <c r="T122" i="2" s="1"/>
  <c r="P206" i="2"/>
  <c r="R206" i="2"/>
  <c r="BK220" i="2"/>
  <c r="J220" i="2" s="1"/>
  <c r="J101" i="2" s="1"/>
  <c r="R220" i="2"/>
  <c r="R121" i="3"/>
  <c r="BK124" i="3"/>
  <c r="J124" i="3"/>
  <c r="J99" i="3" s="1"/>
  <c r="R124" i="3"/>
  <c r="BK121" i="3"/>
  <c r="BK120" i="3"/>
  <c r="J120" i="3" s="1"/>
  <c r="J97" i="3" s="1"/>
  <c r="P121" i="3"/>
  <c r="T121" i="3"/>
  <c r="P124" i="3"/>
  <c r="T124" i="3"/>
  <c r="BK213" i="2"/>
  <c r="J213" i="2"/>
  <c r="J100" i="2" s="1"/>
  <c r="BK228" i="2"/>
  <c r="J228" i="2" s="1"/>
  <c r="J102" i="2" s="1"/>
  <c r="E85" i="3"/>
  <c r="J89" i="3"/>
  <c r="J116" i="3"/>
  <c r="BE122" i="3"/>
  <c r="BE123" i="3"/>
  <c r="F92" i="3"/>
  <c r="BE125" i="3"/>
  <c r="BE126" i="3"/>
  <c r="BD96" i="1"/>
  <c r="BE139" i="2"/>
  <c r="BE144" i="2"/>
  <c r="BE149" i="2"/>
  <c r="BE152" i="2"/>
  <c r="BE155" i="2"/>
  <c r="BE158" i="2"/>
  <c r="BE165" i="2"/>
  <c r="BE172" i="2"/>
  <c r="BE174" i="2"/>
  <c r="BE181" i="2"/>
  <c r="BE184" i="2"/>
  <c r="BE189" i="2"/>
  <c r="BE207" i="2"/>
  <c r="BE210" i="2"/>
  <c r="BE214" i="2"/>
  <c r="BE229" i="2"/>
  <c r="J89" i="2"/>
  <c r="J92" i="2"/>
  <c r="F119" i="2"/>
  <c r="BE136" i="2"/>
  <c r="BE200" i="2"/>
  <c r="BE221" i="2"/>
  <c r="BE225" i="2"/>
  <c r="E85" i="2"/>
  <c r="BE125" i="2"/>
  <c r="BE131" i="2"/>
  <c r="BE133" i="2"/>
  <c r="BE194" i="2"/>
  <c r="F34" i="2"/>
  <c r="BA95" i="1" s="1"/>
  <c r="F35" i="2"/>
  <c r="BB95" i="1" s="1"/>
  <c r="F34" i="3"/>
  <c r="BA96" i="1" s="1"/>
  <c r="F36" i="2"/>
  <c r="BC95" i="1" s="1"/>
  <c r="J34" i="3"/>
  <c r="AW96" i="1" s="1"/>
  <c r="F36" i="3"/>
  <c r="BC96" i="1" s="1"/>
  <c r="J34" i="2"/>
  <c r="AW95" i="1" s="1"/>
  <c r="F37" i="2"/>
  <c r="BD95" i="1" s="1"/>
  <c r="BD94" i="1" s="1"/>
  <c r="W33" i="1" s="1"/>
  <c r="F35" i="3"/>
  <c r="BB96" i="1" s="1"/>
  <c r="T120" i="3" l="1"/>
  <c r="T119" i="3"/>
  <c r="P120" i="3"/>
  <c r="P119" i="3"/>
  <c r="AU96" i="1" s="1"/>
  <c r="R120" i="3"/>
  <c r="R119" i="3" s="1"/>
  <c r="R123" i="2"/>
  <c r="R122" i="2" s="1"/>
  <c r="P123" i="2"/>
  <c r="P122" i="2" s="1"/>
  <c r="AU95" i="1" s="1"/>
  <c r="BK123" i="2"/>
  <c r="J123" i="2"/>
  <c r="J97" i="2" s="1"/>
  <c r="BK119" i="3"/>
  <c r="J119" i="3" s="1"/>
  <c r="J96" i="3" s="1"/>
  <c r="J121" i="3"/>
  <c r="J98" i="3"/>
  <c r="F33" i="2"/>
  <c r="AZ95" i="1" s="1"/>
  <c r="J33" i="2"/>
  <c r="AV95" i="1" s="1"/>
  <c r="AT95" i="1" s="1"/>
  <c r="BB94" i="1"/>
  <c r="W31" i="1"/>
  <c r="BA94" i="1"/>
  <c r="W30" i="1"/>
  <c r="BC94" i="1"/>
  <c r="W32" i="1"/>
  <c r="J33" i="3"/>
  <c r="AV96" i="1"/>
  <c r="AT96" i="1" s="1"/>
  <c r="F33" i="3"/>
  <c r="AZ96" i="1" s="1"/>
  <c r="BK122" i="2" l="1"/>
  <c r="J122" i="2" s="1"/>
  <c r="J96" i="2" s="1"/>
  <c r="AU94" i="1"/>
  <c r="J30" i="3"/>
  <c r="AG96" i="1" s="1"/>
  <c r="AY94" i="1"/>
  <c r="AW94" i="1"/>
  <c r="AK30" i="1"/>
  <c r="AX94" i="1"/>
  <c r="AZ94" i="1"/>
  <c r="W29" i="1" s="1"/>
  <c r="J39" i="3" l="1"/>
  <c r="AN96" i="1"/>
  <c r="J30" i="2"/>
  <c r="AG95" i="1" s="1"/>
  <c r="AG94" i="1" s="1"/>
  <c r="AK26" i="1" s="1"/>
  <c r="AV94" i="1"/>
  <c r="AK29" i="1" s="1"/>
  <c r="AK35" i="1" l="1"/>
  <c r="J39" i="2"/>
  <c r="AN95" i="1"/>
  <c r="AT94" i="1"/>
  <c r="AN94" i="1"/>
</calcChain>
</file>

<file path=xl/sharedStrings.xml><?xml version="1.0" encoding="utf-8"?>
<sst xmlns="http://schemas.openxmlformats.org/spreadsheetml/2006/main" count="1384" uniqueCount="324">
  <si>
    <t>Export Komplet</t>
  </si>
  <si>
    <t/>
  </si>
  <si>
    <t>2.0</t>
  </si>
  <si>
    <t>False</t>
  </si>
  <si>
    <t>{9ab1a758-edcb-4a0d-a312-49492a383412}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</si>
  <si>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</si>
  <si>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</si>
  <si>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</si>
  <si>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</si>
  <si>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</si>
  <si>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</si>
  <si>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</si>
  <si>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</si>
  <si>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</si>
  <si>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Letovice_2022_11_18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</si>
  <si>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</si>
  <si>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</si>
  <si>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Letovice, rekonstrukce VD</t>
  </si>
  <si>
    <t>KSO:</t>
  </si>
  <si>
    <t>CC-CZ:</t>
  </si>
  <si>
    <t>Místo:</t>
  </si>
  <si>
    <t>VD Letovice</t>
  </si>
  <si>
    <t>Datum:</t>
  </si>
  <si>
    <t>18. 11. 2022</t>
  </si>
  <si>
    <t>Zadavatel:</t>
  </si>
  <si>
    <t>IČ:</t>
  </si>
  <si>
    <t>70890013</t>
  </si>
  <si>
    <t>Povodí Moravy, s.p., Dřevařská 11, 60175 Brno</t>
  </si>
  <si>
    <t>DIČ:</t>
  </si>
  <si>
    <t>CZ70890013</t>
  </si>
  <si>
    <t>Uchazeč:</t>
  </si>
  <si>
    <t>Vyplň údaj</t>
  </si>
  <si>
    <t>Projektant:</t>
  </si>
  <si>
    <t>26475081</t>
  </si>
  <si>
    <t>Sweco Hydroprojekt a.s.</t>
  </si>
  <si>
    <t>CZ26475081</t>
  </si>
  <si>
    <t>True</t>
  </si>
  <si>
    <t>Zpracovatel:</t>
  </si>
  <si>
    <t xml:space="preserve"> </t>
  </si>
  <si>
    <t>Poznámka: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</si>
  <si>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 sloupci "Cenová soustava" uveden žádný údaj, nepochází z Cenové soustavy ÚRS. Obchodní názvy výrobků jsou pouze informativní a lze je nahradit._x000D_
CU 2022/II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</si>
  <si>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</si>
  <si>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</si>
  <si>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</si>
  <si>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</si>
  <si>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</si>
  <si>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</si>
  <si>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</si>
  <si>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</si>
  <si>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</si>
  <si>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</si>
  <si>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</si>
  <si>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</si>
  <si>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</si>
  <si>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</si>
  <si>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</si>
  <si>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</si>
  <si>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</si>
  <si>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</si>
  <si>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</si>
  <si>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</si>
  <si>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</si>
  <si>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</si>
  <si>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</si>
  <si>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</si>
  <si>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</si>
  <si>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</si>
  <si>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</si>
  <si>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</si>
  <si>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</si>
  <si>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</si>
  <si>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</si>
  <si>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</si>
  <si>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</si>
  <si>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</si>
  <si>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</si>
  <si>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</si>
  <si>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</si>
  <si>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</si>
  <si>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</si>
  <si>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</si>
  <si>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</si>
  <si>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</si>
  <si>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</si>
  <si>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</si>
  <si>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</si>
  <si>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</si>
  <si>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Dodatečné zajištění pažení</t>
  </si>
  <si>
    <t>STA</t>
  </si>
  <si>
    <t>1</t>
  </si>
  <si>
    <t>{b10318b3-c220-4b79-a77b-4170b224dc76}</t>
  </si>
  <si>
    <t>2</t>
  </si>
  <si>
    <t>02</t>
  </si>
  <si>
    <t>Vedlejší a ostatní náklady</t>
  </si>
  <si>
    <t>VON</t>
  </si>
  <si>
    <t>{6fedcba3-708e-486b-96ca-2e31479ccc20}</t>
  </si>
  <si>
    <t>KRYCÍ LIST SOUPISU PRACÍ</t>
  </si>
  <si>
    <t>Objekt:</t>
  </si>
  <si>
    <t>01 - Dodatečné zajištění pažení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</si>
  <si>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</si>
  <si>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</si>
  <si>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</si>
  <si>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</si>
  <si>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</si>
  <si>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</si>
  <si>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</si>
  <si>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</si>
  <si>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</si>
  <si>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</si>
  <si>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</si>
  <si>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</si>
  <si>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</si>
  <si>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</si>
  <si>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</si>
  <si>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</si>
  <si>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</si>
  <si>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</si>
  <si>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</si>
  <si>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</si>
  <si>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</si>
  <si>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</si>
  <si>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</si>
  <si>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</si>
  <si>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</si>
  <si>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</si>
  <si>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</si>
  <si>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</si>
  <si>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</si>
  <si>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</si>
  <si>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z lomového kamene nebo betonových tvárnic do cementové malty</t>
  </si>
  <si>
    <t>m3</t>
  </si>
  <si>
    <t>CS ÚRS 2022 02</t>
  </si>
  <si>
    <t>4</t>
  </si>
  <si>
    <t>-1581691894</t>
  </si>
  <si>
    <t>PP</t>
  </si>
  <si>
    <t>Rozebrání dlažeb nebo záhozů s naložením na dopravní prostředek dlažeb z lomového kamene nebo betonových tvárnic do cementové malty se spárami zalitými cementovou maltou</t>
  </si>
  <si>
    <t>Online PSC</t>
  </si>
  <si>
    <t>https://podminky.urs.cz/item/CS_URS_2022_02/114203103</t>
  </si>
  <si>
    <t>VV</t>
  </si>
  <si>
    <t>Rozebrání kamenné dlažby  tl. 250 mm</t>
  </si>
  <si>
    <t>50"m2"*0,25</t>
  </si>
  <si>
    <t>Součet</t>
  </si>
  <si>
    <t>115101201R</t>
  </si>
  <si>
    <t xml:space="preserve">Odvodnění staveniště a čerpání vody </t>
  </si>
  <si>
    <t>kpl</t>
  </si>
  <si>
    <t>R-položka</t>
  </si>
  <si>
    <t>-1162497967</t>
  </si>
  <si>
    <t>P</t>
  </si>
  <si>
    <t>Poznámka k položce:_x000D_
Odvodnění staveniště a čerpání vody, _x000D_
položka zahrnuje: _x000D_
Čerpání vody na dopravní výšku do 10 m s uvažovaným průměrným přítokem do 500 l/min, po nezbytnou dobu pro provedení a následné odstranění pažící konstrukce, včetně zajištění pohotovosti čerpací soupravy</t>
  </si>
  <si>
    <t>3</t>
  </si>
  <si>
    <t>122251104</t>
  </si>
  <si>
    <t>Odkopávky a prokopávky nezapažené v hornině třídy těžitelnosti I skupiny 3 objem do 500 m3 strojně</t>
  </si>
  <si>
    <t>1940158279</t>
  </si>
  <si>
    <t>Odkopávky a prokopávky nezapažené strojně v hornině třídy těžitelnosti I skupiny 3 přes 100 do 500 m3</t>
  </si>
  <si>
    <t>https://podminky.urs.cz/item/CS_URS_2022_02/122251104</t>
  </si>
  <si>
    <t>127751111</t>
  </si>
  <si>
    <t>Vykopávky pod vodou v hornině třídy těžitelnosti I a II skupiny 1 až 4 tl vrstvy přes 0,5 m objem do 1000 m3 strojně</t>
  </si>
  <si>
    <t>-190512422</t>
  </si>
  <si>
    <t>Vykopávky pod vodou strojně na hloubku do 5 m pod projektem stanovenou hladinou vody v horninách třídy těžitelnosti I a II skupiny 1 až 4, průměrné tloušťky projektované vrstvy přes 0,50 m do 1 000 m3</t>
  </si>
  <si>
    <t>https://podminky.urs.cz/item/CS_URS_2022_02/127751111</t>
  </si>
  <si>
    <t>5</t>
  </si>
  <si>
    <t>151711121</t>
  </si>
  <si>
    <t>Osazení zápor ocelových dl do 14 m</t>
  </si>
  <si>
    <t>m</t>
  </si>
  <si>
    <t>2011567650</t>
  </si>
  <si>
    <t>Osazení ocelových zápor pro pažení hloubených vykopávek  do předem provedených vrtů se zabetonováním spodního konce, s příp. nutným obsypem zápory pískem délky od 0 do 14 m</t>
  </si>
  <si>
    <t>https://podminky.urs.cz/item/CS_URS_2022_02/151711121</t>
  </si>
  <si>
    <t>42"ks"*9"m"</t>
  </si>
  <si>
    <t>6</t>
  </si>
  <si>
    <t>M</t>
  </si>
  <si>
    <t>13010974R</t>
  </si>
  <si>
    <t>ocel profilová jakost S235JR (11 375) průřez HEB 140 - OPOTŘEBENI</t>
  </si>
  <si>
    <t>t</t>
  </si>
  <si>
    <t>8</t>
  </si>
  <si>
    <t>1981892276</t>
  </si>
  <si>
    <t>ocel profilová jakost S235JR (11 375) průřez HEB 140</t>
  </si>
  <si>
    <t>33,70 kg/m</t>
  </si>
  <si>
    <t>42"ks"*9"m"*33,70"kg/m"/1000</t>
  </si>
  <si>
    <t>7</t>
  </si>
  <si>
    <t>58932942</t>
  </si>
  <si>
    <t>beton C 25/30 XF3 kamenivo frakce 0/22</t>
  </si>
  <si>
    <t>168466830</t>
  </si>
  <si>
    <t>3,14*(0,125)^2*42"ks"*2,7"m"</t>
  </si>
  <si>
    <t>151711141</t>
  </si>
  <si>
    <t>Vytažení zápor ocelových dl do 14 m</t>
  </si>
  <si>
    <t>740291623</t>
  </si>
  <si>
    <t>Vytažení ocelových zápor pro pažení délky od 0 do 14 m</t>
  </si>
  <si>
    <t>https://podminky.urs.cz/item/CS_URS_2022_02/151711141</t>
  </si>
  <si>
    <t>9</t>
  </si>
  <si>
    <t>151721112</t>
  </si>
  <si>
    <t>Zřízení pažení do ocelových zápor hl výkopu do 10 m s jeho následným odstraněním</t>
  </si>
  <si>
    <t>m2</t>
  </si>
  <si>
    <t>948213968</t>
  </si>
  <si>
    <t>Pažení do ocelových zápor bez ohledu na druh pažin, s odstraněním pažení, hloubky výkopu přes 4 do 10 m</t>
  </si>
  <si>
    <t>https://podminky.urs.cz/item/CS_URS_2022_02/151721112</t>
  </si>
  <si>
    <t>10</t>
  </si>
  <si>
    <t>153116111</t>
  </si>
  <si>
    <t>Opracování ocelových kleštin nebo převázek hradicích stěn z terénu</t>
  </si>
  <si>
    <t>1689720359</t>
  </si>
  <si>
    <t>Kleštiny nebo převázky pro hradící stěny beraněné, nasazené, tabulové z oceli jakéhokoliv druhu z terénu opracování</t>
  </si>
  <si>
    <t>https://podminky.urs.cz/item/CS_URS_2022_02/153116111</t>
  </si>
  <si>
    <t xml:space="preserve">profily U 200 S235,  dl. 1,2 m (převázky 2 x U200)            </t>
  </si>
  <si>
    <t>25,30 kg/m</t>
  </si>
  <si>
    <t>2*1,2*20"ks"*25,30 "kg/m"/1000</t>
  </si>
  <si>
    <t>11</t>
  </si>
  <si>
    <t>153116112</t>
  </si>
  <si>
    <t>Montáž ocelových kleštin nebo převázek hradicích stěn z terénu</t>
  </si>
  <si>
    <t>1279141093</t>
  </si>
  <si>
    <t>Kleštiny nebo převázky pro hradící stěny beraněné, nasazené, tabulové z oceli jakéhokoliv druhu z terénu montáž</t>
  </si>
  <si>
    <t>https://podminky.urs.cz/item/CS_URS_2022_02/153116112</t>
  </si>
  <si>
    <t>12</t>
  </si>
  <si>
    <t>13010826R</t>
  </si>
  <si>
    <t>ocel profilová jakost S235JR (11 375) průřez U (UPN) 200 - OPOTŘEBENÍ</t>
  </si>
  <si>
    <t>-956171879</t>
  </si>
  <si>
    <t>ocel profilová jakost S235JR (11 375) průřez U (UPN) 200</t>
  </si>
  <si>
    <t>13</t>
  </si>
  <si>
    <t>153116113</t>
  </si>
  <si>
    <t>Demontáž ocelových kleštin nebo převázek hradicích stěn z terénu</t>
  </si>
  <si>
    <t>-159077507</t>
  </si>
  <si>
    <t>Kleštiny nebo převázky pro hradící stěny beraněné, nasazené, tabulové z oceli jakéhokoliv druhu z terénu demontáž</t>
  </si>
  <si>
    <t>https://podminky.urs.cz/item/CS_URS_2022_02/153116113</t>
  </si>
  <si>
    <t>14</t>
  </si>
  <si>
    <t>15381111R</t>
  </si>
  <si>
    <t>Samozavrtávací závitová injektovatelná tyčová kotva R32</t>
  </si>
  <si>
    <t>kus</t>
  </si>
  <si>
    <t>913578043</t>
  </si>
  <si>
    <t xml:space="preserve">Poznámka k položce:_x000D_
Samozavrtávací závitová injektovatelná tyčová kotva R32 dl. 9,0 m vč. příslušesnství (vrtná korunka prům. min. 51 mm, injekáž kořenových částí, roznášecí ocelové desky 200 x 200 x 12, matice, spojky, centrátory, dopnutí na kotevní sílu)       </t>
  </si>
  <si>
    <t>20"ks"</t>
  </si>
  <si>
    <t>162351103</t>
  </si>
  <si>
    <t>Vodorovné přemístění přes 50 do 500 m výkopku/sypaniny z horniny třídy těžitelnosti I skupiny 1 až 3</t>
  </si>
  <si>
    <t>-97926999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</si>
  <si>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</si>
  <si>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https://podminky.urs.cz/item/CS_URS_2022_02/162351103</t>
  </si>
  <si>
    <t>vodorovné přemístění na mezideponii a zpět</t>
  </si>
  <si>
    <t>572"m3"*2</t>
  </si>
  <si>
    <t>16</t>
  </si>
  <si>
    <t>16275111R</t>
  </si>
  <si>
    <t>Likvidace výkopku z hor. tř. 1 až 3 zákonným způsobem</t>
  </si>
  <si>
    <t>-74447767</t>
  </si>
  <si>
    <t xml:space="preserve">299"m3" "Výkopy zemin třídy II/3                            </t>
  </si>
  <si>
    <t>429"m3"   "výkop pod vodou</t>
  </si>
  <si>
    <t>-572"m3"   "odpočet, zpětný zásyp</t>
  </si>
  <si>
    <t>17</t>
  </si>
  <si>
    <t>167151111</t>
  </si>
  <si>
    <t>Nakládání výkopku z hornin třídy těžitelnosti I skupiny 1 až 3 přes 100 m3</t>
  </si>
  <si>
    <t>1260710611</t>
  </si>
  <si>
    <t>Nakládání, skládání a překládání neulehlého výkopku nebo sypaniny strojně nakládání, množství přes 100 m3, z hornin třídy těžitelnosti I, skupiny 1 až 3</t>
  </si>
  <si>
    <t>https://podminky.urs.cz/item/CS_URS_2022_02/167151111</t>
  </si>
  <si>
    <t xml:space="preserve">naložení na mezideponii </t>
  </si>
  <si>
    <t>572"m3"</t>
  </si>
  <si>
    <t>18</t>
  </si>
  <si>
    <t>174101101</t>
  </si>
  <si>
    <t>Zásyp jam, šachet rýh nebo kolem objektů sypaninou se zhutněním</t>
  </si>
  <si>
    <t>1172778202</t>
  </si>
  <si>
    <t>Zásyp sypaninou z jakékoliv horniny  s uložením výkopku ve vrstvách se zhutněním jam, šachet, rýh nebo kolem objektů v těchto vykopávkách</t>
  </si>
  <si>
    <t>https://podminky.urs.cz/item/CS_URS_2022_02/174101101</t>
  </si>
  <si>
    <t>PSC</t>
  </si>
  <si>
    <t xml:space="preserve">Poznámka k souboru cen:_x000D_
1. Ceny 174 10- . . jsou určeny pro zhutněné zásypy s mírou zhutnění: a) z hornin soudržných do 100 % PS, b) z hornin nesoudržných do I(d) 0,9, c) z hornin kamenitých pro jakoukoliv míru zhutnění. 2. Je-li projektem předepsáno vyšší zhutnění, podle bodu a) a b) poznámky č 1., ocení se zásyp individuálně. 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 betonových a železobetonových trub v polních a lučních tratích se oceňuje cenou -1101 Zásyp sypaninou rýh bez ohledu na šířku kanálu; cena obsahuje i náklady na ruční nezhutněný zásyp výšky do 200 mm nad vrchol potrubí. 4. V cenách 10-1101, 10-1103, 20-1101 a 20-1103 je započteno přemístění sypaniny ze vzdálenosti 10 m od kraje výkopu nebo zasypávaného prostoru, měřeno k těžišti skládky. 5. V ceně 10-1102 je započteno přemístění sypaniny ze vzdálenosti 15 m od hrany zasypávaného prostoru, měřeno k těžišti skládky. 6. Objem zásypu je rozdíl objemu výkopu a objemu do něho vestavěných konstrukcí nebo uložených vedení i s 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 7. Odklizení zbylého výkopku po provedení zásypu zářezů se šikmými stěnami pro podzemní vedení nebo zásypu jam a rýh pro podzemní vedení se oceňuje, je-li objem zbylého výkopku: 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 b) přes 1 m3 na 1 m vedení, jestliže projekt předepíše, že se zbylý výkopek bude odklízet zároveň s 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 8. Rozprostření zbylého výkopku podél výkopu a nad výkopem po provedení zásypů zářezů se šikmými stěnami pro podzemní vedení nebo zásypu jam a rýh pro podzemní vedení se oceňuje: a) cenou 171 20-1101 Uložení sypaniny do nezhutněných násypů, není-li projektem předepsáno zhutnění rozprostřeného zbylého výkopku, b) cenou 171 10-1111 Uložení sypaniny do násypů z hornin sypkých, je-li předepsáno zhutnění rozprostřeného zbylého výkopku, a to v objemu vypočteném podle poznámky č.6, příp. zmenšeném o objem výkopku, který byl již odklizen. 9. Míru zhutnění předepisuje projekt. </t>
  </si>
  <si>
    <t>Zásypy pod vodu materiálem z výkopku stavby</t>
  </si>
  <si>
    <t>11*26*2"m"</t>
  </si>
  <si>
    <t>Zakládání</t>
  </si>
  <si>
    <t>19</t>
  </si>
  <si>
    <t>225511114</t>
  </si>
  <si>
    <t>Vrty maloprofilové jádrové D přes 195 do 245 mm úklon do 45° hl 0 až 25 m hornina III a IV</t>
  </si>
  <si>
    <t>336193449</t>
  </si>
  <si>
    <t>Maloprofilové vrty jádrové průměru přes 195 do 245 mm do úklonu 45° v hl 0 až 25 m v hornině tř. III a IV</t>
  </si>
  <si>
    <t>https://podminky.urs.cz/item/CS_URS_2022_02/225511114</t>
  </si>
  <si>
    <t>20</t>
  </si>
  <si>
    <t>227111115</t>
  </si>
  <si>
    <t>Odpažení maloprofilových vrtů průměru přes 195 do 245 mm</t>
  </si>
  <si>
    <t>1048518258</t>
  </si>
  <si>
    <t>https://podminky.urs.cz/item/CS_URS_2022_02/227111115</t>
  </si>
  <si>
    <t>Ostatní konstrukce a práce-bourání</t>
  </si>
  <si>
    <t>966045111</t>
  </si>
  <si>
    <t>Bourání konstrukcí LTM zdiva z betonu prostého neprokládaného strojně</t>
  </si>
  <si>
    <t>702969471</t>
  </si>
  <si>
    <t>Bourání konstrukcí LTM ve vodních tocích s přemístěním suti na hromady na vzdálenost do 20 m nebo s naložením na dopravní prostředek strojně z betonu prostého neprokládaného</t>
  </si>
  <si>
    <t>https://podminky.urs.cz/item/CS_URS_2022_02/966045111</t>
  </si>
  <si>
    <t>betonové podkladní lože pod  dlažbou tl. 150 mm</t>
  </si>
  <si>
    <t>50"m2"*0,15</t>
  </si>
  <si>
    <t>997</t>
  </si>
  <si>
    <t>Přesun sutě</t>
  </si>
  <si>
    <t>22</t>
  </si>
  <si>
    <t>99701350.R01</t>
  </si>
  <si>
    <t>Likvidace suti zákonným způsobem vč. nakládky, dopravy, vykládky, skládkovného, apod. - SUŤ</t>
  </si>
  <si>
    <t>1502973553</t>
  </si>
  <si>
    <t>betonového podkladní lože pod  dlažbou</t>
  </si>
  <si>
    <t>16,5</t>
  </si>
  <si>
    <t>23</t>
  </si>
  <si>
    <t>99701350.R03</t>
  </si>
  <si>
    <t>Likvidace suti zákonným způsobem vč. nakládky, dopravy, vykládky, skládkovného, apod. - KAMENIVO</t>
  </si>
  <si>
    <t>381414758</t>
  </si>
  <si>
    <t>23,75"t"   "dlažba</t>
  </si>
  <si>
    <t>998</t>
  </si>
  <si>
    <t>Přesun hmot</t>
  </si>
  <si>
    <t>24</t>
  </si>
  <si>
    <t>998003111</t>
  </si>
  <si>
    <t>Přesun hmot pro piloty, kůly, jehly a stěny dřevěné a ocelové zřizované z terénu</t>
  </si>
  <si>
    <t>1430818463</t>
  </si>
  <si>
    <t>Přesun hmot  pro piloty, kůly, jehly, zápory, štětové nebo tabulové stěny ocelové nebo dřevěné, zřizované z terénu</t>
  </si>
  <si>
    <t>https://podminky.urs.cz/item/CS_URS_2022_02/998003111</t>
  </si>
  <si>
    <t>02 - Vedlejší a ostatní náklady</t>
  </si>
  <si>
    <t>VRN - Vedlejší rozpočtové náklady</t>
  </si>
  <si>
    <t xml:space="preserve">    VRN1 - Průzkumné, geodetické a projektové práce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</si>
  <si>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</si>
  <si>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</si>
  <si>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</si>
  <si>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</si>
  <si>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</si>
  <si>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012103000</t>
  </si>
  <si>
    <t>Geodetické práce - vytyčení, zaměření skutečného stavu</t>
  </si>
  <si>
    <t>1024</t>
  </si>
  <si>
    <t>-1785972860</t>
  </si>
  <si>
    <t>013294000</t>
  </si>
  <si>
    <t>Projekt a vybudování ZS, provedení veškerých prací a úkonů, spojených s povolením a se zhotovením, kompletním vybavením, provozem a likvidací zařízení staveniště</t>
  </si>
  <si>
    <t>-813054919</t>
  </si>
  <si>
    <t>VRN4</t>
  </si>
  <si>
    <t>Inženýrská činnost</t>
  </si>
  <si>
    <t>041403000</t>
  </si>
  <si>
    <t xml:space="preserve">Kooridnace stavby, BOZP a ostatní související náklady s provedením a řízením stavby </t>
  </si>
  <si>
    <t>1625165686</t>
  </si>
  <si>
    <t>042903000</t>
  </si>
  <si>
    <t>Předávací protokol - protokol o předání/převzetí dočasné konstrukce opatřeným autorizací geotechnika zhotovitele</t>
  </si>
  <si>
    <t>2042308194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</si>
</sst>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53116112" TargetMode="External"/><Relationship Id="rId13" Type="http://schemas.openxmlformats.org/officeDocument/2006/relationships/hyperlink" Target="https://podminky.urs.cz/item/CS_URS_2022_02/225511114" TargetMode="External"/><Relationship Id="rId3" Type="http://schemas.openxmlformats.org/officeDocument/2006/relationships/hyperlink" Target="https://podminky.urs.cz/item/CS_URS_2022_02/127751111" TargetMode="External"/><Relationship Id="rId7" Type="http://schemas.openxmlformats.org/officeDocument/2006/relationships/hyperlink" Target="https://podminky.urs.cz/item/CS_URS_2022_02/153116111" TargetMode="External"/><Relationship Id="rId12" Type="http://schemas.openxmlformats.org/officeDocument/2006/relationships/hyperlink" Target="https://podminky.urs.cz/item/CS_URS_2022_02/174101101" TargetMode="External"/><Relationship Id="rId17" Type="http://schemas.openxmlformats.org/officeDocument/2006/relationships/drawing" Target="../drawings/drawing2.xml"/><Relationship Id="rId2" Type="http://schemas.openxmlformats.org/officeDocument/2006/relationships/hyperlink" Target="https://podminky.urs.cz/item/CS_URS_2022_02/122251104" TargetMode="External"/><Relationship Id="rId16" Type="http://schemas.openxmlformats.org/officeDocument/2006/relationships/hyperlink" Target="https://podminky.urs.cz/item/CS_URS_2022_02/998003111" TargetMode="External"/><Relationship Id="rId1" Type="http://schemas.openxmlformats.org/officeDocument/2006/relationships/hyperlink" Target="https://podminky.urs.cz/item/CS_URS_2022_02/114203103" TargetMode="External"/><Relationship Id="rId6" Type="http://schemas.openxmlformats.org/officeDocument/2006/relationships/hyperlink" Target="https://podminky.urs.cz/item/CS_URS_2022_02/151721112" TargetMode="External"/><Relationship Id="rId11" Type="http://schemas.openxmlformats.org/officeDocument/2006/relationships/hyperlink" Target="https://podminky.urs.cz/item/CS_URS_2022_02/167151111" TargetMode="External"/><Relationship Id="rId5" Type="http://schemas.openxmlformats.org/officeDocument/2006/relationships/hyperlink" Target="https://podminky.urs.cz/item/CS_URS_2022_02/151711141" TargetMode="External"/><Relationship Id="rId15" Type="http://schemas.openxmlformats.org/officeDocument/2006/relationships/hyperlink" Target="https://podminky.urs.cz/item/CS_URS_2022_02/966045111" TargetMode="External"/><Relationship Id="rId10" Type="http://schemas.openxmlformats.org/officeDocument/2006/relationships/hyperlink" Target="https://podminky.urs.cz/item/CS_URS_2022_02/162351103" TargetMode="External"/><Relationship Id="rId4" Type="http://schemas.openxmlformats.org/officeDocument/2006/relationships/hyperlink" Target="https://podminky.urs.cz/item/CS_URS_2022_02/151711121" TargetMode="External"/><Relationship Id="rId9" Type="http://schemas.openxmlformats.org/officeDocument/2006/relationships/hyperlink" Target="https://podminky.urs.cz/item/CS_URS_2022_02/153116113" TargetMode="External"/><Relationship Id="rId14" Type="http://schemas.openxmlformats.org/officeDocument/2006/relationships/hyperlink" Target="https://podminky.urs.cz/item/CS_URS_2022_02/22711111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44" t="s">
        <v>5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09" t="s">
        <v>14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R5" s="20"/>
      <c r="BE5" s="206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11" t="s">
        <v>17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R6" s="20"/>
      <c r="BE6" s="207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7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7"/>
      <c r="BS8" s="17" t="s">
        <v>6</v>
      </c>
    </row>
    <row r="9" spans="1:74" s="1" customFormat="1" ht="14.4" customHeight="1">
      <c r="B9" s="20"/>
      <c r="AR9" s="20"/>
      <c r="BE9" s="207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07"/>
      <c r="BS10" s="17" t="s">
        <v>6</v>
      </c>
    </row>
    <row r="11" spans="1:74" s="1" customFormat="1" ht="18.45" customHeight="1">
      <c r="B11" s="20"/>
      <c r="E11" s="25" t="s">
        <v>27</v>
      </c>
      <c r="AK11" s="27" t="s">
        <v>28</v>
      </c>
      <c r="AN11" s="25" t="s">
        <v>29</v>
      </c>
      <c r="AR11" s="20"/>
      <c r="BE11" s="207"/>
      <c r="BS11" s="17" t="s">
        <v>6</v>
      </c>
    </row>
    <row r="12" spans="1:74" s="1" customFormat="1" ht="6.9" customHeight="1">
      <c r="B12" s="20"/>
      <c r="AR12" s="20"/>
      <c r="BE12" s="207"/>
      <c r="BS12" s="17" t="s">
        <v>6</v>
      </c>
    </row>
    <row r="13" spans="1:74" s="1" customFormat="1" ht="12" customHeight="1">
      <c r="B13" s="20"/>
      <c r="D13" s="27" t="s">
        <v>30</v>
      </c>
      <c r="AK13" s="27" t="s">
        <v>25</v>
      </c>
      <c r="AN13" s="29" t="s">
        <v>31</v>
      </c>
      <c r="AR13" s="20"/>
      <c r="BE13" s="207"/>
      <c r="BS13" s="17" t="s">
        <v>6</v>
      </c>
    </row>
    <row r="14" spans="1:74" ht="13.2">
      <c r="B14" s="20"/>
      <c r="E14" s="212" t="s">
        <v>31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7" t="s">
        <v>28</v>
      </c>
      <c r="AN14" s="29" t="s">
        <v>31</v>
      </c>
      <c r="AR14" s="20"/>
      <c r="BE14" s="207"/>
      <c r="BS14" s="17" t="s">
        <v>6</v>
      </c>
    </row>
    <row r="15" spans="1:74" s="1" customFormat="1" ht="6.9" customHeight="1">
      <c r="B15" s="20"/>
      <c r="AR15" s="20"/>
      <c r="BE15" s="207"/>
      <c r="BS15" s="17" t="s">
        <v>3</v>
      </c>
    </row>
    <row r="16" spans="1:74" s="1" customFormat="1" ht="12" customHeight="1">
      <c r="B16" s="20"/>
      <c r="D16" s="27" t="s">
        <v>32</v>
      </c>
      <c r="AK16" s="27" t="s">
        <v>25</v>
      </c>
      <c r="AN16" s="25" t="s">
        <v>33</v>
      </c>
      <c r="AR16" s="20"/>
      <c r="BE16" s="207"/>
      <c r="BS16" s="17" t="s">
        <v>3</v>
      </c>
    </row>
    <row r="17" spans="1:71" s="1" customFormat="1" ht="18.45" customHeight="1">
      <c r="B17" s="20"/>
      <c r="E17" s="25" t="s">
        <v>34</v>
      </c>
      <c r="AK17" s="27" t="s">
        <v>28</v>
      </c>
      <c r="AN17" s="25" t="s">
        <v>35</v>
      </c>
      <c r="AR17" s="20"/>
      <c r="BE17" s="207"/>
      <c r="BS17" s="17" t="s">
        <v>36</v>
      </c>
    </row>
    <row r="18" spans="1:71" s="1" customFormat="1" ht="6.9" customHeight="1">
      <c r="B18" s="20"/>
      <c r="AR18" s="20"/>
      <c r="BE18" s="207"/>
      <c r="BS18" s="17" t="s">
        <v>6</v>
      </c>
    </row>
    <row r="19" spans="1:71" s="1" customFormat="1" ht="12" customHeight="1">
      <c r="B19" s="20"/>
      <c r="D19" s="27" t="s">
        <v>37</v>
      </c>
      <c r="AK19" s="27" t="s">
        <v>25</v>
      </c>
      <c r="AN19" s="25" t="s">
        <v>1</v>
      </c>
      <c r="AR19" s="20"/>
      <c r="BE19" s="207"/>
      <c r="BS19" s="17" t="s">
        <v>6</v>
      </c>
    </row>
    <row r="20" spans="1:71" s="1" customFormat="1" ht="18.45" customHeight="1">
      <c r="B20" s="20"/>
      <c r="E20" s="25" t="s">
        <v>38</v>
      </c>
      <c r="AK20" s="27" t="s">
        <v>28</v>
      </c>
      <c r="AN20" s="25" t="s">
        <v>1</v>
      </c>
      <c r="AR20" s="20"/>
      <c r="BE20" s="207"/>
      <c r="BS20" s="17" t="s">
        <v>36</v>
      </c>
    </row>
    <row r="21" spans="1:71" s="1" customFormat="1" ht="6.9" customHeight="1">
      <c r="B21" s="20"/>
      <c r="AR21" s="20"/>
      <c r="BE21" s="207"/>
    </row>
    <row r="22" spans="1:71" s="1" customFormat="1" ht="12" customHeight="1">
      <c r="B22" s="20"/>
      <c r="D22" s="27" t="s">
        <v>39</v>
      </c>
      <c r="AR22" s="20"/>
      <c r="BE22" s="207"/>
    </row>
    <row r="23" spans="1:71" s="1" customFormat="1" ht="59.25" customHeight="1">
      <c r="B23" s="20"/>
      <c r="E23" s="214" t="s">
        <v>40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20"/>
      <c r="BE23" s="207"/>
    </row>
    <row r="24" spans="1:71" s="1" customFormat="1" ht="6.9" customHeight="1">
      <c r="B24" s="20"/>
      <c r="AR24" s="20"/>
      <c r="BE24" s="207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7"/>
    </row>
    <row r="26" spans="1:71" s="2" customFormat="1" ht="25.95" customHeight="1">
      <c r="A26" s="32"/>
      <c r="B26" s="33"/>
      <c r="C26" s="32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5">
        <f>ROUND(AG94,2)</f>
        <v>0</v>
      </c>
      <c r="AL26" s="216"/>
      <c r="AM26" s="216"/>
      <c r="AN26" s="216"/>
      <c r="AO26" s="216"/>
      <c r="AP26" s="32"/>
      <c r="AQ26" s="32"/>
      <c r="AR26" s="33"/>
      <c r="BE26" s="207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7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7" t="s">
        <v>42</v>
      </c>
      <c r="M28" s="217"/>
      <c r="N28" s="217"/>
      <c r="O28" s="217"/>
      <c r="P28" s="217"/>
      <c r="Q28" s="32"/>
      <c r="R28" s="32"/>
      <c r="S28" s="32"/>
      <c r="T28" s="32"/>
      <c r="U28" s="32"/>
      <c r="V28" s="32"/>
      <c r="W28" s="217" t="s">
        <v>43</v>
      </c>
      <c r="X28" s="217"/>
      <c r="Y28" s="217"/>
      <c r="Z28" s="217"/>
      <c r="AA28" s="217"/>
      <c r="AB28" s="217"/>
      <c r="AC28" s="217"/>
      <c r="AD28" s="217"/>
      <c r="AE28" s="217"/>
      <c r="AF28" s="32"/>
      <c r="AG28" s="32"/>
      <c r="AH28" s="32"/>
      <c r="AI28" s="32"/>
      <c r="AJ28" s="32"/>
      <c r="AK28" s="217" t="s">
        <v>44</v>
      </c>
      <c r="AL28" s="217"/>
      <c r="AM28" s="217"/>
      <c r="AN28" s="217"/>
      <c r="AO28" s="217"/>
      <c r="AP28" s="32"/>
      <c r="AQ28" s="32"/>
      <c r="AR28" s="33"/>
      <c r="BE28" s="207"/>
    </row>
    <row r="29" spans="1:71" s="3" customFormat="1" ht="14.4" customHeight="1">
      <c r="B29" s="37"/>
      <c r="D29" s="27" t="s">
        <v>45</v>
      </c>
      <c r="F29" s="27" t="s">
        <v>46</v>
      </c>
      <c r="L29" s="220">
        <v>0.21</v>
      </c>
      <c r="M29" s="219"/>
      <c r="N29" s="219"/>
      <c r="O29" s="219"/>
      <c r="P29" s="219"/>
      <c r="W29" s="218">
        <f>ROUND(AZ94, 2)</f>
        <v>0</v>
      </c>
      <c r="X29" s="219"/>
      <c r="Y29" s="219"/>
      <c r="Z29" s="219"/>
      <c r="AA29" s="219"/>
      <c r="AB29" s="219"/>
      <c r="AC29" s="219"/>
      <c r="AD29" s="219"/>
      <c r="AE29" s="219"/>
      <c r="AK29" s="218">
        <f>ROUND(AV94, 2)</f>
        <v>0</v>
      </c>
      <c r="AL29" s="219"/>
      <c r="AM29" s="219"/>
      <c r="AN29" s="219"/>
      <c r="AO29" s="219"/>
      <c r="AR29" s="37"/>
      <c r="BE29" s="208"/>
    </row>
    <row r="30" spans="1:71" s="3" customFormat="1" ht="14.4" customHeight="1">
      <c r="B30" s="37"/>
      <c r="F30" s="27" t="s">
        <v>47</v>
      </c>
      <c r="L30" s="220">
        <v>0.15</v>
      </c>
      <c r="M30" s="219"/>
      <c r="N30" s="219"/>
      <c r="O30" s="219"/>
      <c r="P30" s="219"/>
      <c r="W30" s="218">
        <f>ROUND(BA94, 2)</f>
        <v>0</v>
      </c>
      <c r="X30" s="219"/>
      <c r="Y30" s="219"/>
      <c r="Z30" s="219"/>
      <c r="AA30" s="219"/>
      <c r="AB30" s="219"/>
      <c r="AC30" s="219"/>
      <c r="AD30" s="219"/>
      <c r="AE30" s="219"/>
      <c r="AK30" s="218">
        <f>ROUND(AW94, 2)</f>
        <v>0</v>
      </c>
      <c r="AL30" s="219"/>
      <c r="AM30" s="219"/>
      <c r="AN30" s="219"/>
      <c r="AO30" s="219"/>
      <c r="AR30" s="37"/>
      <c r="BE30" s="208"/>
    </row>
    <row r="31" spans="1:71" s="3" customFormat="1" ht="14.4" hidden="1" customHeight="1">
      <c r="B31" s="37"/>
      <c r="F31" s="27" t="s">
        <v>48</v>
      </c>
      <c r="L31" s="220">
        <v>0.21</v>
      </c>
      <c r="M31" s="219"/>
      <c r="N31" s="219"/>
      <c r="O31" s="219"/>
      <c r="P31" s="219"/>
      <c r="W31" s="218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18">
        <v>0</v>
      </c>
      <c r="AL31" s="219"/>
      <c r="AM31" s="219"/>
      <c r="AN31" s="219"/>
      <c r="AO31" s="219"/>
      <c r="AR31" s="37"/>
      <c r="BE31" s="208"/>
    </row>
    <row r="32" spans="1:71" s="3" customFormat="1" ht="14.4" hidden="1" customHeight="1">
      <c r="B32" s="37"/>
      <c r="F32" s="27" t="s">
        <v>49</v>
      </c>
      <c r="L32" s="220">
        <v>0.15</v>
      </c>
      <c r="M32" s="219"/>
      <c r="N32" s="219"/>
      <c r="O32" s="219"/>
      <c r="P32" s="219"/>
      <c r="W32" s="218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18">
        <v>0</v>
      </c>
      <c r="AL32" s="219"/>
      <c r="AM32" s="219"/>
      <c r="AN32" s="219"/>
      <c r="AO32" s="219"/>
      <c r="AR32" s="37"/>
      <c r="BE32" s="208"/>
    </row>
    <row r="33" spans="1:57" s="3" customFormat="1" ht="14.4" hidden="1" customHeight="1">
      <c r="B33" s="37"/>
      <c r="F33" s="27" t="s">
        <v>50</v>
      </c>
      <c r="L33" s="220">
        <v>0</v>
      </c>
      <c r="M33" s="219"/>
      <c r="N33" s="219"/>
      <c r="O33" s="219"/>
      <c r="P33" s="219"/>
      <c r="W33" s="218">
        <f>ROUND(BD94, 2)</f>
        <v>0</v>
      </c>
      <c r="X33" s="219"/>
      <c r="Y33" s="219"/>
      <c r="Z33" s="219"/>
      <c r="AA33" s="219"/>
      <c r="AB33" s="219"/>
      <c r="AC33" s="219"/>
      <c r="AD33" s="219"/>
      <c r="AE33" s="219"/>
      <c r="AK33" s="218">
        <v>0</v>
      </c>
      <c r="AL33" s="219"/>
      <c r="AM33" s="219"/>
      <c r="AN33" s="219"/>
      <c r="AO33" s="219"/>
      <c r="AR33" s="37"/>
      <c r="BE33" s="208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7"/>
    </row>
    <row r="35" spans="1:57" s="2" customFormat="1" ht="25.95" customHeight="1">
      <c r="A35" s="32"/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21" t="s">
        <v>53</v>
      </c>
      <c r="Y35" s="222"/>
      <c r="Z35" s="222"/>
      <c r="AA35" s="222"/>
      <c r="AB35" s="222"/>
      <c r="AC35" s="40"/>
      <c r="AD35" s="40"/>
      <c r="AE35" s="40"/>
      <c r="AF35" s="40"/>
      <c r="AG35" s="40"/>
      <c r="AH35" s="40"/>
      <c r="AI35" s="40"/>
      <c r="AJ35" s="40"/>
      <c r="AK35" s="223">
        <f>SUM(AK26:AK33)</f>
        <v>0</v>
      </c>
      <c r="AL35" s="222"/>
      <c r="AM35" s="222"/>
      <c r="AN35" s="222"/>
      <c r="AO35" s="224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54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55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20"/>
      <c r="AR50" s="20"/>
    </row>
    <row r="51" spans="1:57" ht="10.199999999999999">
      <c r="B51" s="20"/>
      <c r="AR51" s="20"/>
    </row>
    <row r="52" spans="1:57" ht="10.199999999999999">
      <c r="B52" s="20"/>
      <c r="AR52" s="20"/>
    </row>
    <row r="53" spans="1:57" ht="10.199999999999999">
      <c r="B53" s="20"/>
      <c r="AR53" s="20"/>
    </row>
    <row r="54" spans="1:57" ht="10.199999999999999">
      <c r="B54" s="20"/>
      <c r="AR54" s="20"/>
    </row>
    <row r="55" spans="1:57" ht="10.199999999999999">
      <c r="B55" s="20"/>
      <c r="AR55" s="20"/>
    </row>
    <row r="56" spans="1:57" ht="10.199999999999999">
      <c r="B56" s="20"/>
      <c r="AR56" s="20"/>
    </row>
    <row r="57" spans="1:57" ht="10.199999999999999">
      <c r="B57" s="20"/>
      <c r="AR57" s="20"/>
    </row>
    <row r="58" spans="1:57" ht="10.199999999999999">
      <c r="B58" s="20"/>
      <c r="AR58" s="20"/>
    </row>
    <row r="59" spans="1:57" ht="10.199999999999999">
      <c r="B59" s="20"/>
      <c r="AR59" s="20"/>
    </row>
    <row r="60" spans="1:57" s="2" customFormat="1" ht="13.2">
      <c r="A60" s="32"/>
      <c r="B60" s="33"/>
      <c r="C60" s="32"/>
      <c r="D60" s="45" t="s">
        <v>56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57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56</v>
      </c>
      <c r="AI60" s="35"/>
      <c r="AJ60" s="35"/>
      <c r="AK60" s="35"/>
      <c r="AL60" s="35"/>
      <c r="AM60" s="45" t="s">
        <v>57</v>
      </c>
      <c r="AN60" s="35"/>
      <c r="AO60" s="35"/>
      <c r="AP60" s="32"/>
      <c r="AQ60" s="32"/>
      <c r="AR60" s="33"/>
      <c r="BE60" s="32"/>
    </row>
    <row r="61" spans="1:57" ht="10.199999999999999">
      <c r="B61" s="20"/>
      <c r="AR61" s="20"/>
    </row>
    <row r="62" spans="1:57" ht="10.199999999999999">
      <c r="B62" s="20"/>
      <c r="AR62" s="20"/>
    </row>
    <row r="63" spans="1:57" ht="10.199999999999999">
      <c r="B63" s="20"/>
      <c r="AR63" s="20"/>
    </row>
    <row r="64" spans="1:57" s="2" customFormat="1" ht="13.2">
      <c r="A64" s="32"/>
      <c r="B64" s="33"/>
      <c r="C64" s="32"/>
      <c r="D64" s="43" t="s">
        <v>58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59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0.199999999999999">
      <c r="B65" s="20"/>
      <c r="AR65" s="20"/>
    </row>
    <row r="66" spans="1:57" ht="10.199999999999999">
      <c r="B66" s="20"/>
      <c r="AR66" s="20"/>
    </row>
    <row r="67" spans="1:57" ht="10.199999999999999">
      <c r="B67" s="20"/>
      <c r="AR67" s="20"/>
    </row>
    <row r="68" spans="1:57" ht="10.199999999999999">
      <c r="B68" s="20"/>
      <c r="AR68" s="20"/>
    </row>
    <row r="69" spans="1:57" ht="10.199999999999999">
      <c r="B69" s="20"/>
      <c r="AR69" s="20"/>
    </row>
    <row r="70" spans="1:57" ht="10.199999999999999">
      <c r="B70" s="20"/>
      <c r="AR70" s="20"/>
    </row>
    <row r="71" spans="1:57" ht="10.199999999999999">
      <c r="B71" s="20"/>
      <c r="AR71" s="20"/>
    </row>
    <row r="72" spans="1:57" ht="10.199999999999999">
      <c r="B72" s="20"/>
      <c r="AR72" s="20"/>
    </row>
    <row r="73" spans="1:57" ht="10.199999999999999">
      <c r="B73" s="20"/>
      <c r="AR73" s="20"/>
    </row>
    <row r="74" spans="1:57" ht="10.199999999999999">
      <c r="B74" s="20"/>
      <c r="AR74" s="20"/>
    </row>
    <row r="75" spans="1:57" s="2" customFormat="1" ht="13.2">
      <c r="A75" s="32"/>
      <c r="B75" s="33"/>
      <c r="C75" s="32"/>
      <c r="D75" s="45" t="s">
        <v>56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57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56</v>
      </c>
      <c r="AI75" s="35"/>
      <c r="AJ75" s="35"/>
      <c r="AK75" s="35"/>
      <c r="AL75" s="35"/>
      <c r="AM75" s="45" t="s">
        <v>57</v>
      </c>
      <c r="AN75" s="35"/>
      <c r="AO75" s="35"/>
      <c r="AP75" s="32"/>
      <c r="AQ75" s="32"/>
      <c r="AR75" s="33"/>
      <c r="BE75" s="32"/>
    </row>
    <row r="76" spans="1:57" s="2" customFormat="1" ht="10.199999999999999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60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Letovice_2022_11_18</v>
      </c>
      <c r="AR84" s="51"/>
    </row>
    <row r="85" spans="1:91" s="5" customFormat="1" ht="36.9" customHeight="1">
      <c r="B85" s="52"/>
      <c r="C85" s="53" t="s">
        <v>16</v>
      </c>
      <c r="L85" s="225" t="str">
        <f>K6</f>
        <v>VD Letovice, rekonstrukce VD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K85" s="226"/>
      <c r="AL85" s="226"/>
      <c r="AM85" s="226"/>
      <c r="AN85" s="226"/>
      <c r="AO85" s="226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VD Letovice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7" t="str">
        <f>IF(AN8= "","",AN8)</f>
        <v>18. 11. 2022</v>
      </c>
      <c r="AN87" s="227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15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Povodí Moravy, s.p., Dřevařská 11, 60175 Brno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32</v>
      </c>
      <c r="AJ89" s="32"/>
      <c r="AK89" s="32"/>
      <c r="AL89" s="32"/>
      <c r="AM89" s="228" t="str">
        <f>IF(E17="","",E17)</f>
        <v>Sweco Hydroprojekt a.s.</v>
      </c>
      <c r="AN89" s="229"/>
      <c r="AO89" s="229"/>
      <c r="AP89" s="229"/>
      <c r="AQ89" s="32"/>
      <c r="AR89" s="33"/>
      <c r="AS89" s="230" t="s">
        <v>61</v>
      </c>
      <c r="AT89" s="23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>
      <c r="A90" s="32"/>
      <c r="B90" s="33"/>
      <c r="C90" s="27" t="s">
        <v>30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37</v>
      </c>
      <c r="AJ90" s="32"/>
      <c r="AK90" s="32"/>
      <c r="AL90" s="32"/>
      <c r="AM90" s="228" t="str">
        <f>IF(E20="","",E20)</f>
        <v xml:space="preserve"> </v>
      </c>
      <c r="AN90" s="229"/>
      <c r="AO90" s="229"/>
      <c r="AP90" s="229"/>
      <c r="AQ90" s="32"/>
      <c r="AR90" s="33"/>
      <c r="AS90" s="232"/>
      <c r="AT90" s="23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2"/>
      <c r="AT91" s="23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4" t="s">
        <v>62</v>
      </c>
      <c r="D92" s="235"/>
      <c r="E92" s="235"/>
      <c r="F92" s="235"/>
      <c r="G92" s="235"/>
      <c r="H92" s="60"/>
      <c r="I92" s="236" t="s">
        <v>63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64</v>
      </c>
      <c r="AH92" s="235"/>
      <c r="AI92" s="235"/>
      <c r="AJ92" s="235"/>
      <c r="AK92" s="235"/>
      <c r="AL92" s="235"/>
      <c r="AM92" s="235"/>
      <c r="AN92" s="236" t="s">
        <v>65</v>
      </c>
      <c r="AO92" s="235"/>
      <c r="AP92" s="238"/>
      <c r="AQ92" s="61" t="s">
        <v>66</v>
      </c>
      <c r="AR92" s="33"/>
      <c r="AS92" s="62" t="s">
        <v>67</v>
      </c>
      <c r="AT92" s="63" t="s">
        <v>68</v>
      </c>
      <c r="AU92" s="63" t="s">
        <v>69</v>
      </c>
      <c r="AV92" s="63" t="s">
        <v>70</v>
      </c>
      <c r="AW92" s="63" t="s">
        <v>71</v>
      </c>
      <c r="AX92" s="63" t="s">
        <v>72</v>
      </c>
      <c r="AY92" s="63" t="s">
        <v>73</v>
      </c>
      <c r="AZ92" s="63" t="s">
        <v>74</v>
      </c>
      <c r="BA92" s="63" t="s">
        <v>75</v>
      </c>
      <c r="BB92" s="63" t="s">
        <v>76</v>
      </c>
      <c r="BC92" s="63" t="s">
        <v>77</v>
      </c>
      <c r="BD92" s="64" t="s">
        <v>78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79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2">
        <f>ROUND(SUM(AG95:AG96),2)</f>
        <v>0</v>
      </c>
      <c r="AH94" s="242"/>
      <c r="AI94" s="242"/>
      <c r="AJ94" s="242"/>
      <c r="AK94" s="242"/>
      <c r="AL94" s="242"/>
      <c r="AM94" s="242"/>
      <c r="AN94" s="243">
        <f>SUM(AG94,AT94)</f>
        <v>0</v>
      </c>
      <c r="AO94" s="243"/>
      <c r="AP94" s="243"/>
      <c r="AQ94" s="72" t="s">
        <v>1</v>
      </c>
      <c r="AR94" s="68"/>
      <c r="AS94" s="73">
        <f>ROUND(SUM(AS95:AS96),2)</f>
        <v>0</v>
      </c>
      <c r="AT94" s="74">
        <f>ROUND(SUM(AV94:AW94),2)</f>
        <v>0</v>
      </c>
      <c r="AU94" s="75">
        <f>ROUND(SUM(AU95:AU96),5)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ROUND(SUM(AZ95:AZ96),2)</f>
        <v>0</v>
      </c>
      <c r="BA94" s="74">
        <f>ROUND(SUM(BA95:BA96),2)</f>
        <v>0</v>
      </c>
      <c r="BB94" s="74">
        <f>ROUND(SUM(BB95:BB96),2)</f>
        <v>0</v>
      </c>
      <c r="BC94" s="74">
        <f>ROUND(SUM(BC95:BC96),2)</f>
        <v>0</v>
      </c>
      <c r="BD94" s="76">
        <f>ROUND(SUM(BD95:BD96),2)</f>
        <v>0</v>
      </c>
      <c r="BS94" s="77" t="s">
        <v>80</v>
      </c>
      <c r="BT94" s="77" t="s">
        <v>81</v>
      </c>
      <c r="BU94" s="78" t="s">
        <v>82</v>
      </c>
      <c r="BV94" s="77" t="s">
        <v>83</v>
      </c>
      <c r="BW94" s="77" t="s">
        <v>4</v>
      </c>
      <c r="BX94" s="77" t="s">
        <v>84</v>
      </c>
      <c r="CL94" s="77" t="s">
        <v>1</v>
      </c>
    </row>
    <row r="95" spans="1:91" s="7" customFormat="1" ht="16.5" customHeight="1">
      <c r="A95" s="79" t="s">
        <v>85</v>
      </c>
      <c r="B95" s="80"/>
      <c r="C95" s="81"/>
      <c r="D95" s="241" t="s">
        <v>86</v>
      </c>
      <c r="E95" s="241"/>
      <c r="F95" s="241"/>
      <c r="G95" s="241"/>
      <c r="H95" s="241"/>
      <c r="I95" s="82"/>
      <c r="J95" s="241" t="s">
        <v>87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'01 - Dodatečné zajištění ...'!J30</f>
        <v>0</v>
      </c>
      <c r="AH95" s="240"/>
      <c r="AI95" s="240"/>
      <c r="AJ95" s="240"/>
      <c r="AK95" s="240"/>
      <c r="AL95" s="240"/>
      <c r="AM95" s="240"/>
      <c r="AN95" s="239">
        <f>SUM(AG95,AT95)</f>
        <v>0</v>
      </c>
      <c r="AO95" s="240"/>
      <c r="AP95" s="240"/>
      <c r="AQ95" s="83" t="s">
        <v>88</v>
      </c>
      <c r="AR95" s="80"/>
      <c r="AS95" s="84">
        <v>0</v>
      </c>
      <c r="AT95" s="85">
        <f>ROUND(SUM(AV95:AW95),2)</f>
        <v>0</v>
      </c>
      <c r="AU95" s="86">
        <f>'01 - Dodatečné zajištění ...'!P122</f>
        <v>0</v>
      </c>
      <c r="AV95" s="85">
        <f>'01 - Dodatečné zajištění ...'!J33</f>
        <v>0</v>
      </c>
      <c r="AW95" s="85">
        <f>'01 - Dodatečné zajištění ...'!J34</f>
        <v>0</v>
      </c>
      <c r="AX95" s="85">
        <f>'01 - Dodatečné zajištění ...'!J35</f>
        <v>0</v>
      </c>
      <c r="AY95" s="85">
        <f>'01 - Dodatečné zajištění ...'!J36</f>
        <v>0</v>
      </c>
      <c r="AZ95" s="85">
        <f>'01 - Dodatečné zajištění ...'!F33</f>
        <v>0</v>
      </c>
      <c r="BA95" s="85">
        <f>'01 - Dodatečné zajištění ...'!F34</f>
        <v>0</v>
      </c>
      <c r="BB95" s="85">
        <f>'01 - Dodatečné zajištění ...'!F35</f>
        <v>0</v>
      </c>
      <c r="BC95" s="85">
        <f>'01 - Dodatečné zajištění ...'!F36</f>
        <v>0</v>
      </c>
      <c r="BD95" s="87">
        <f>'01 - Dodatečné zajištění ...'!F37</f>
        <v>0</v>
      </c>
      <c r="BT95" s="88" t="s">
        <v>89</v>
      </c>
      <c r="BV95" s="88" t="s">
        <v>83</v>
      </c>
      <c r="BW95" s="88" t="s">
        <v>90</v>
      </c>
      <c r="BX95" s="88" t="s">
        <v>4</v>
      </c>
      <c r="CL95" s="88" t="s">
        <v>1</v>
      </c>
      <c r="CM95" s="88" t="s">
        <v>91</v>
      </c>
    </row>
    <row r="96" spans="1:91" s="7" customFormat="1" ht="16.5" customHeight="1">
      <c r="A96" s="79" t="s">
        <v>85</v>
      </c>
      <c r="B96" s="80"/>
      <c r="C96" s="81"/>
      <c r="D96" s="241" t="s">
        <v>92</v>
      </c>
      <c r="E96" s="241"/>
      <c r="F96" s="241"/>
      <c r="G96" s="241"/>
      <c r="H96" s="241"/>
      <c r="I96" s="82"/>
      <c r="J96" s="241" t="s">
        <v>93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39">
        <f>'02 - Vedlejší a ostatní n...'!J30</f>
        <v>0</v>
      </c>
      <c r="AH96" s="240"/>
      <c r="AI96" s="240"/>
      <c r="AJ96" s="240"/>
      <c r="AK96" s="240"/>
      <c r="AL96" s="240"/>
      <c r="AM96" s="240"/>
      <c r="AN96" s="239">
        <f>SUM(AG96,AT96)</f>
        <v>0</v>
      </c>
      <c r="AO96" s="240"/>
      <c r="AP96" s="240"/>
      <c r="AQ96" s="83" t="s">
        <v>94</v>
      </c>
      <c r="AR96" s="80"/>
      <c r="AS96" s="89">
        <v>0</v>
      </c>
      <c r="AT96" s="90">
        <f>ROUND(SUM(AV96:AW96),2)</f>
        <v>0</v>
      </c>
      <c r="AU96" s="91">
        <f>'02 - Vedlejší a ostatní n...'!P119</f>
        <v>0</v>
      </c>
      <c r="AV96" s="90">
        <f>'02 - Vedlejší a ostatní n...'!J33</f>
        <v>0</v>
      </c>
      <c r="AW96" s="90">
        <f>'02 - Vedlejší a ostatní n...'!J34</f>
        <v>0</v>
      </c>
      <c r="AX96" s="90">
        <f>'02 - Vedlejší a ostatní n...'!J35</f>
        <v>0</v>
      </c>
      <c r="AY96" s="90">
        <f>'02 - Vedlejší a ostatní n...'!J36</f>
        <v>0</v>
      </c>
      <c r="AZ96" s="90">
        <f>'02 - Vedlejší a ostatní n...'!F33</f>
        <v>0</v>
      </c>
      <c r="BA96" s="90">
        <f>'02 - Vedlejší a ostatní n...'!F34</f>
        <v>0</v>
      </c>
      <c r="BB96" s="90">
        <f>'02 - Vedlejší a ostatní n...'!F35</f>
        <v>0</v>
      </c>
      <c r="BC96" s="90">
        <f>'02 - Vedlejší a ostatní n...'!F36</f>
        <v>0</v>
      </c>
      <c r="BD96" s="92">
        <f>'02 - Vedlejší a ostatní n...'!F37</f>
        <v>0</v>
      </c>
      <c r="BT96" s="88" t="s">
        <v>89</v>
      </c>
      <c r="BV96" s="88" t="s">
        <v>83</v>
      </c>
      <c r="BW96" s="88" t="s">
        <v>95</v>
      </c>
      <c r="BX96" s="88" t="s">
        <v>4</v>
      </c>
      <c r="CL96" s="88" t="s">
        <v>1</v>
      </c>
      <c r="CM96" s="88" t="s">
        <v>91</v>
      </c>
    </row>
    <row r="97" spans="1:5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Dodatečné zajištění ...'!C2" display="/" xr:uid="{00000000-0004-0000-0000-000000000000}"/>
    <hyperlink ref="A96" location="'02 - Vedlejší a ostatní n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32"/>
  <sheetViews>
    <sheetView showGridLines="0" topLeftCell="A28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4" t="s">
        <v>5</v>
      </c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7" t="s">
        <v>90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91</v>
      </c>
    </row>
    <row r="4" spans="1:46" s="1" customFormat="1" ht="24.9" customHeight="1">
      <c r="B4" s="20"/>
      <c r="D4" s="21" t="s">
        <v>96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5" t="str">
        <f>'Rekapitulace stavby'!K6</f>
        <v>VD Letovice, rekonstrukce VD</v>
      </c>
      <c r="F7" s="246"/>
      <c r="G7" s="246"/>
      <c r="H7" s="246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5" t="s">
        <v>98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18. 11. 2022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29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8" t="str">
        <f>'Rekapitulace stavby'!E14</f>
        <v>Vyplň údaj</v>
      </c>
      <c r="F18" s="209"/>
      <c r="G18" s="209"/>
      <c r="H18" s="209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25</v>
      </c>
      <c r="J20" s="25" t="s">
        <v>33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28</v>
      </c>
      <c r="J21" s="25" t="s">
        <v>35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28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4" t="s">
        <v>1</v>
      </c>
      <c r="F27" s="214"/>
      <c r="G27" s="214"/>
      <c r="H27" s="21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41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43</v>
      </c>
      <c r="G32" s="32"/>
      <c r="H32" s="32"/>
      <c r="I32" s="36" t="s">
        <v>42</v>
      </c>
      <c r="J32" s="36" t="s">
        <v>44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45</v>
      </c>
      <c r="E33" s="27" t="s">
        <v>46</v>
      </c>
      <c r="F33" s="99">
        <f>ROUND((SUM(BE122:BE231)),  2)</f>
        <v>0</v>
      </c>
      <c r="G33" s="32"/>
      <c r="H33" s="32"/>
      <c r="I33" s="100">
        <v>0.21</v>
      </c>
      <c r="J33" s="99">
        <f>ROUND(((SUM(BE122:BE231))*I33),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47</v>
      </c>
      <c r="F34" s="99">
        <f>ROUND((SUM(BF122:BF231)),  2)</f>
        <v>0</v>
      </c>
      <c r="G34" s="32"/>
      <c r="H34" s="32"/>
      <c r="I34" s="100">
        <v>0.15</v>
      </c>
      <c r="J34" s="99">
        <f>ROUND(((SUM(BF122:BF231))*I34),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48</v>
      </c>
      <c r="F35" s="99">
        <f>ROUND((SUM(BG122:BG231)),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49</v>
      </c>
      <c r="F36" s="99">
        <f>ROUND((SUM(BH122:BH231)),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50</v>
      </c>
      <c r="F37" s="99">
        <f>ROUND((SUM(BI122:BI231)),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51</v>
      </c>
      <c r="E39" s="60"/>
      <c r="F39" s="60"/>
      <c r="G39" s="103" t="s">
        <v>52</v>
      </c>
      <c r="H39" s="104" t="s">
        <v>53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54</v>
      </c>
      <c r="E50" s="44"/>
      <c r="F50" s="44"/>
      <c r="G50" s="43" t="s">
        <v>55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56</v>
      </c>
      <c r="E61" s="35"/>
      <c r="F61" s="107" t="s">
        <v>57</v>
      </c>
      <c r="G61" s="45" t="s">
        <v>56</v>
      </c>
      <c r="H61" s="35"/>
      <c r="I61" s="35"/>
      <c r="J61" s="108" t="s">
        <v>57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58</v>
      </c>
      <c r="E65" s="46"/>
      <c r="F65" s="46"/>
      <c r="G65" s="43" t="s">
        <v>59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56</v>
      </c>
      <c r="E76" s="35"/>
      <c r="F76" s="107" t="s">
        <v>57</v>
      </c>
      <c r="G76" s="45" t="s">
        <v>56</v>
      </c>
      <c r="H76" s="35"/>
      <c r="I76" s="35"/>
      <c r="J76" s="108" t="s">
        <v>57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99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5" t="str">
        <f>E7</f>
        <v>VD Letovice, rekonstrukce VD</v>
      </c>
      <c r="F85" s="246"/>
      <c r="G85" s="246"/>
      <c r="H85" s="246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5" t="str">
        <f>E9</f>
        <v>01 - Dodatečné zajištění pažení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VD Letovice</v>
      </c>
      <c r="G89" s="32"/>
      <c r="H89" s="32"/>
      <c r="I89" s="27" t="s">
        <v>22</v>
      </c>
      <c r="J89" s="55" t="str">
        <f>IF(J12="","",J12)</f>
        <v>18. 11. 2022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65" customHeight="1">
      <c r="A91" s="32"/>
      <c r="B91" s="33"/>
      <c r="C91" s="27" t="s">
        <v>24</v>
      </c>
      <c r="D91" s="32"/>
      <c r="E91" s="32"/>
      <c r="F91" s="25" t="str">
        <f>E15</f>
        <v>Povodí Moravy, s.p., Dřevařská 11, 60175 Brno</v>
      </c>
      <c r="G91" s="32"/>
      <c r="H91" s="32"/>
      <c r="I91" s="27" t="s">
        <v>32</v>
      </c>
      <c r="J91" s="30" t="str">
        <f>E21</f>
        <v>Sweco Hydroprojekt a.s.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 t="s">
        <v>37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100</v>
      </c>
      <c r="D94" s="101"/>
      <c r="E94" s="101"/>
      <c r="F94" s="101"/>
      <c r="G94" s="101"/>
      <c r="H94" s="101"/>
      <c r="I94" s="101"/>
      <c r="J94" s="110" t="s">
        <v>101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102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103</v>
      </c>
    </row>
    <row r="97" spans="1:31" s="9" customFormat="1" ht="24.9" customHeight="1">
      <c r="B97" s="112"/>
      <c r="D97" s="113" t="s">
        <v>104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95" customHeight="1">
      <c r="B98" s="116"/>
      <c r="D98" s="117" t="s">
        <v>105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95" customHeight="1">
      <c r="B99" s="116"/>
      <c r="D99" s="117" t="s">
        <v>106</v>
      </c>
      <c r="E99" s="118"/>
      <c r="F99" s="118"/>
      <c r="G99" s="118"/>
      <c r="H99" s="118"/>
      <c r="I99" s="118"/>
      <c r="J99" s="119">
        <f>J206</f>
        <v>0</v>
      </c>
      <c r="L99" s="116"/>
    </row>
    <row r="100" spans="1:31" s="10" customFormat="1" ht="19.95" customHeight="1">
      <c r="B100" s="116"/>
      <c r="D100" s="117" t="s">
        <v>107</v>
      </c>
      <c r="E100" s="118"/>
      <c r="F100" s="118"/>
      <c r="G100" s="118"/>
      <c r="H100" s="118"/>
      <c r="I100" s="118"/>
      <c r="J100" s="119">
        <f>J213</f>
        <v>0</v>
      </c>
      <c r="L100" s="116"/>
    </row>
    <row r="101" spans="1:31" s="10" customFormat="1" ht="19.95" customHeight="1">
      <c r="B101" s="116"/>
      <c r="D101" s="117" t="s">
        <v>108</v>
      </c>
      <c r="E101" s="118"/>
      <c r="F101" s="118"/>
      <c r="G101" s="118"/>
      <c r="H101" s="118"/>
      <c r="I101" s="118"/>
      <c r="J101" s="119">
        <f>J220</f>
        <v>0</v>
      </c>
      <c r="L101" s="116"/>
    </row>
    <row r="102" spans="1:31" s="10" customFormat="1" ht="19.95" customHeight="1">
      <c r="B102" s="116"/>
      <c r="D102" s="117" t="s">
        <v>109</v>
      </c>
      <c r="E102" s="118"/>
      <c r="F102" s="118"/>
      <c r="G102" s="118"/>
      <c r="H102" s="118"/>
      <c r="I102" s="118"/>
      <c r="J102" s="119">
        <f>J228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110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45" t="str">
        <f>E7</f>
        <v>VD Letovice, rekonstrukce VD</v>
      </c>
      <c r="F112" s="246"/>
      <c r="G112" s="246"/>
      <c r="H112" s="246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97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25" t="str">
        <f>E9</f>
        <v>01 - Dodatečné zajištění pažení</v>
      </c>
      <c r="F114" s="247"/>
      <c r="G114" s="247"/>
      <c r="H114" s="247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F12</f>
        <v>VD Letovice</v>
      </c>
      <c r="G116" s="32"/>
      <c r="H116" s="32"/>
      <c r="I116" s="27" t="s">
        <v>22</v>
      </c>
      <c r="J116" s="55" t="str">
        <f>IF(J12="","",J12)</f>
        <v>18. 11. 2022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5.65" customHeight="1">
      <c r="A118" s="32"/>
      <c r="B118" s="33"/>
      <c r="C118" s="27" t="s">
        <v>24</v>
      </c>
      <c r="D118" s="32"/>
      <c r="E118" s="32"/>
      <c r="F118" s="25" t="str">
        <f>E15</f>
        <v>Povodí Moravy, s.p., Dřevařská 11, 60175 Brno</v>
      </c>
      <c r="G118" s="32"/>
      <c r="H118" s="32"/>
      <c r="I118" s="27" t="s">
        <v>32</v>
      </c>
      <c r="J118" s="30" t="str">
        <f>E21</f>
        <v>Sweco Hydroprojekt a.s.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15" customHeight="1">
      <c r="A119" s="32"/>
      <c r="B119" s="33"/>
      <c r="C119" s="27" t="s">
        <v>30</v>
      </c>
      <c r="D119" s="32"/>
      <c r="E119" s="32"/>
      <c r="F119" s="25" t="str">
        <f>IF(E18="","",E18)</f>
        <v>Vyplň údaj</v>
      </c>
      <c r="G119" s="32"/>
      <c r="H119" s="32"/>
      <c r="I119" s="27" t="s">
        <v>37</v>
      </c>
      <c r="J119" s="30" t="str">
        <f>E24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111</v>
      </c>
      <c r="D121" s="123" t="s">
        <v>66</v>
      </c>
      <c r="E121" s="123" t="s">
        <v>62</v>
      </c>
      <c r="F121" s="123" t="s">
        <v>63</v>
      </c>
      <c r="G121" s="123" t="s">
        <v>112</v>
      </c>
      <c r="H121" s="123" t="s">
        <v>113</v>
      </c>
      <c r="I121" s="123" t="s">
        <v>114</v>
      </c>
      <c r="J121" s="123" t="s">
        <v>101</v>
      </c>
      <c r="K121" s="124" t="s">
        <v>115</v>
      </c>
      <c r="L121" s="125"/>
      <c r="M121" s="62" t="s">
        <v>1</v>
      </c>
      <c r="N121" s="63" t="s">
        <v>45</v>
      </c>
      <c r="O121" s="63" t="s">
        <v>116</v>
      </c>
      <c r="P121" s="63" t="s">
        <v>117</v>
      </c>
      <c r="Q121" s="63" t="s">
        <v>118</v>
      </c>
      <c r="R121" s="63" t="s">
        <v>119</v>
      </c>
      <c r="S121" s="63" t="s">
        <v>120</v>
      </c>
      <c r="T121" s="64" t="s">
        <v>121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8" customHeight="1">
      <c r="A122" s="32"/>
      <c r="B122" s="33"/>
      <c r="C122" s="69" t="s">
        <v>122</v>
      </c>
      <c r="D122" s="32"/>
      <c r="E122" s="32"/>
      <c r="F122" s="32"/>
      <c r="G122" s="32"/>
      <c r="H122" s="32"/>
      <c r="I122" s="32"/>
      <c r="J122" s="126">
        <f>BK122</f>
        <v>0</v>
      </c>
      <c r="K122" s="32"/>
      <c r="L122" s="33"/>
      <c r="M122" s="65"/>
      <c r="N122" s="56"/>
      <c r="O122" s="66"/>
      <c r="P122" s="127">
        <f>P123</f>
        <v>0</v>
      </c>
      <c r="Q122" s="66"/>
      <c r="R122" s="127">
        <f>R123</f>
        <v>35.844094260000006</v>
      </c>
      <c r="S122" s="66"/>
      <c r="T122" s="128">
        <f>T123</f>
        <v>40.25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80</v>
      </c>
      <c r="AU122" s="17" t="s">
        <v>103</v>
      </c>
      <c r="BK122" s="129">
        <f>BK123</f>
        <v>0</v>
      </c>
    </row>
    <row r="123" spans="1:65" s="12" customFormat="1" ht="25.95" customHeight="1">
      <c r="B123" s="130"/>
      <c r="D123" s="131" t="s">
        <v>80</v>
      </c>
      <c r="E123" s="132" t="s">
        <v>123</v>
      </c>
      <c r="F123" s="132" t="s">
        <v>124</v>
      </c>
      <c r="I123" s="133"/>
      <c r="J123" s="134">
        <f>BK123</f>
        <v>0</v>
      </c>
      <c r="L123" s="130"/>
      <c r="M123" s="135"/>
      <c r="N123" s="136"/>
      <c r="O123" s="136"/>
      <c r="P123" s="137">
        <f>P124+P206+P213+P220+P228</f>
        <v>0</v>
      </c>
      <c r="Q123" s="136"/>
      <c r="R123" s="137">
        <f>R124+R206+R213+R220+R228</f>
        <v>35.844094260000006</v>
      </c>
      <c r="S123" s="136"/>
      <c r="T123" s="138">
        <f>T124+T206+T213+T220+T228</f>
        <v>40.25</v>
      </c>
      <c r="AR123" s="131" t="s">
        <v>89</v>
      </c>
      <c r="AT123" s="139" t="s">
        <v>80</v>
      </c>
      <c r="AU123" s="139" t="s">
        <v>81</v>
      </c>
      <c r="AY123" s="131" t="s">
        <v>125</v>
      </c>
      <c r="BK123" s="140">
        <f>BK124+BK206+BK213+BK220+BK228</f>
        <v>0</v>
      </c>
    </row>
    <row r="124" spans="1:65" s="12" customFormat="1" ht="22.8" customHeight="1">
      <c r="B124" s="130"/>
      <c r="D124" s="131" t="s">
        <v>80</v>
      </c>
      <c r="E124" s="141" t="s">
        <v>89</v>
      </c>
      <c r="F124" s="141" t="s">
        <v>126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SUM(P125:P205)</f>
        <v>0</v>
      </c>
      <c r="Q124" s="136"/>
      <c r="R124" s="137">
        <f>SUM(R125:R205)</f>
        <v>35.549254260000005</v>
      </c>
      <c r="S124" s="136"/>
      <c r="T124" s="138">
        <f>SUM(T125:T205)</f>
        <v>23.75</v>
      </c>
      <c r="AR124" s="131" t="s">
        <v>89</v>
      </c>
      <c r="AT124" s="139" t="s">
        <v>80</v>
      </c>
      <c r="AU124" s="139" t="s">
        <v>89</v>
      </c>
      <c r="AY124" s="131" t="s">
        <v>125</v>
      </c>
      <c r="BK124" s="140">
        <f>SUM(BK125:BK205)</f>
        <v>0</v>
      </c>
    </row>
    <row r="125" spans="1:65" s="2" customFormat="1" ht="24.15" customHeight="1">
      <c r="A125" s="32"/>
      <c r="B125" s="143"/>
      <c r="C125" s="144" t="s">
        <v>89</v>
      </c>
      <c r="D125" s="144" t="s">
        <v>127</v>
      </c>
      <c r="E125" s="145" t="s">
        <v>128</v>
      </c>
      <c r="F125" s="146" t="s">
        <v>129</v>
      </c>
      <c r="G125" s="147" t="s">
        <v>130</v>
      </c>
      <c r="H125" s="148">
        <v>12.5</v>
      </c>
      <c r="I125" s="149"/>
      <c r="J125" s="150">
        <f>ROUND(I125*H125,2)</f>
        <v>0</v>
      </c>
      <c r="K125" s="146" t="s">
        <v>131</v>
      </c>
      <c r="L125" s="33"/>
      <c r="M125" s="151" t="s">
        <v>1</v>
      </c>
      <c r="N125" s="152" t="s">
        <v>46</v>
      </c>
      <c r="O125" s="58"/>
      <c r="P125" s="153">
        <f>O125*H125</f>
        <v>0</v>
      </c>
      <c r="Q125" s="153">
        <v>0</v>
      </c>
      <c r="R125" s="153">
        <f>Q125*H125</f>
        <v>0</v>
      </c>
      <c r="S125" s="153">
        <v>1.9</v>
      </c>
      <c r="T125" s="154">
        <f>S125*H125</f>
        <v>23.75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132</v>
      </c>
      <c r="AT125" s="155" t="s">
        <v>127</v>
      </c>
      <c r="AU125" s="155" t="s">
        <v>91</v>
      </c>
      <c r="AY125" s="17" t="s">
        <v>125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7" t="s">
        <v>89</v>
      </c>
      <c r="BK125" s="156">
        <f>ROUND(I125*H125,2)</f>
        <v>0</v>
      </c>
      <c r="BL125" s="17" t="s">
        <v>132</v>
      </c>
      <c r="BM125" s="155" t="s">
        <v>133</v>
      </c>
    </row>
    <row r="126" spans="1:65" s="2" customFormat="1" ht="38.4">
      <c r="A126" s="32"/>
      <c r="B126" s="33"/>
      <c r="C126" s="32"/>
      <c r="D126" s="157" t="s">
        <v>134</v>
      </c>
      <c r="E126" s="32"/>
      <c r="F126" s="158" t="s">
        <v>135</v>
      </c>
      <c r="G126" s="32"/>
      <c r="H126" s="32"/>
      <c r="I126" s="159"/>
      <c r="J126" s="32"/>
      <c r="K126" s="32"/>
      <c r="L126" s="33"/>
      <c r="M126" s="160"/>
      <c r="N126" s="161"/>
      <c r="O126" s="58"/>
      <c r="P126" s="58"/>
      <c r="Q126" s="58"/>
      <c r="R126" s="58"/>
      <c r="S126" s="58"/>
      <c r="T126" s="5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134</v>
      </c>
      <c r="AU126" s="17" t="s">
        <v>91</v>
      </c>
    </row>
    <row r="127" spans="1:65" s="2" customFormat="1" ht="10.199999999999999">
      <c r="A127" s="32"/>
      <c r="B127" s="33"/>
      <c r="C127" s="32"/>
      <c r="D127" s="162" t="s">
        <v>136</v>
      </c>
      <c r="E127" s="32"/>
      <c r="F127" s="163" t="s">
        <v>137</v>
      </c>
      <c r="G127" s="32"/>
      <c r="H127" s="32"/>
      <c r="I127" s="159"/>
      <c r="J127" s="32"/>
      <c r="K127" s="32"/>
      <c r="L127" s="33"/>
      <c r="M127" s="160"/>
      <c r="N127" s="161"/>
      <c r="O127" s="58"/>
      <c r="P127" s="58"/>
      <c r="Q127" s="58"/>
      <c r="R127" s="58"/>
      <c r="S127" s="58"/>
      <c r="T127" s="59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136</v>
      </c>
      <c r="AU127" s="17" t="s">
        <v>91</v>
      </c>
    </row>
    <row r="128" spans="1:65" s="13" customFormat="1" ht="10.199999999999999">
      <c r="B128" s="164"/>
      <c r="D128" s="157" t="s">
        <v>138</v>
      </c>
      <c r="E128" s="165" t="s">
        <v>1</v>
      </c>
      <c r="F128" s="166" t="s">
        <v>139</v>
      </c>
      <c r="H128" s="165" t="s">
        <v>1</v>
      </c>
      <c r="I128" s="167"/>
      <c r="L128" s="164"/>
      <c r="M128" s="168"/>
      <c r="N128" s="169"/>
      <c r="O128" s="169"/>
      <c r="P128" s="169"/>
      <c r="Q128" s="169"/>
      <c r="R128" s="169"/>
      <c r="S128" s="169"/>
      <c r="T128" s="170"/>
      <c r="AT128" s="165" t="s">
        <v>138</v>
      </c>
      <c r="AU128" s="165" t="s">
        <v>91</v>
      </c>
      <c r="AV128" s="13" t="s">
        <v>89</v>
      </c>
      <c r="AW128" s="13" t="s">
        <v>36</v>
      </c>
      <c r="AX128" s="13" t="s">
        <v>81</v>
      </c>
      <c r="AY128" s="165" t="s">
        <v>125</v>
      </c>
    </row>
    <row r="129" spans="1:65" s="14" customFormat="1" ht="10.199999999999999">
      <c r="B129" s="171"/>
      <c r="D129" s="157" t="s">
        <v>138</v>
      </c>
      <c r="E129" s="172" t="s">
        <v>1</v>
      </c>
      <c r="F129" s="173" t="s">
        <v>140</v>
      </c>
      <c r="H129" s="174">
        <v>12.5</v>
      </c>
      <c r="I129" s="175"/>
      <c r="L129" s="171"/>
      <c r="M129" s="176"/>
      <c r="N129" s="177"/>
      <c r="O129" s="177"/>
      <c r="P129" s="177"/>
      <c r="Q129" s="177"/>
      <c r="R129" s="177"/>
      <c r="S129" s="177"/>
      <c r="T129" s="178"/>
      <c r="AT129" s="172" t="s">
        <v>138</v>
      </c>
      <c r="AU129" s="172" t="s">
        <v>91</v>
      </c>
      <c r="AV129" s="14" t="s">
        <v>91</v>
      </c>
      <c r="AW129" s="14" t="s">
        <v>36</v>
      </c>
      <c r="AX129" s="14" t="s">
        <v>81</v>
      </c>
      <c r="AY129" s="172" t="s">
        <v>125</v>
      </c>
    </row>
    <row r="130" spans="1:65" s="15" customFormat="1" ht="10.199999999999999">
      <c r="B130" s="179"/>
      <c r="D130" s="157" t="s">
        <v>138</v>
      </c>
      <c r="E130" s="180" t="s">
        <v>1</v>
      </c>
      <c r="F130" s="181" t="s">
        <v>141</v>
      </c>
      <c r="H130" s="182">
        <v>12.5</v>
      </c>
      <c r="I130" s="183"/>
      <c r="L130" s="179"/>
      <c r="M130" s="184"/>
      <c r="N130" s="185"/>
      <c r="O130" s="185"/>
      <c r="P130" s="185"/>
      <c r="Q130" s="185"/>
      <c r="R130" s="185"/>
      <c r="S130" s="185"/>
      <c r="T130" s="186"/>
      <c r="AT130" s="180" t="s">
        <v>138</v>
      </c>
      <c r="AU130" s="180" t="s">
        <v>91</v>
      </c>
      <c r="AV130" s="15" t="s">
        <v>132</v>
      </c>
      <c r="AW130" s="15" t="s">
        <v>36</v>
      </c>
      <c r="AX130" s="15" t="s">
        <v>89</v>
      </c>
      <c r="AY130" s="180" t="s">
        <v>125</v>
      </c>
    </row>
    <row r="131" spans="1:65" s="2" customFormat="1" ht="16.5" customHeight="1">
      <c r="A131" s="32"/>
      <c r="B131" s="143"/>
      <c r="C131" s="144" t="s">
        <v>91</v>
      </c>
      <c r="D131" s="144" t="s">
        <v>127</v>
      </c>
      <c r="E131" s="145" t="s">
        <v>142</v>
      </c>
      <c r="F131" s="146" t="s">
        <v>143</v>
      </c>
      <c r="G131" s="147" t="s">
        <v>144</v>
      </c>
      <c r="H131" s="148">
        <v>1</v>
      </c>
      <c r="I131" s="149"/>
      <c r="J131" s="150">
        <f>ROUND(I131*H131,2)</f>
        <v>0</v>
      </c>
      <c r="K131" s="146" t="s">
        <v>145</v>
      </c>
      <c r="L131" s="33"/>
      <c r="M131" s="151" t="s">
        <v>1</v>
      </c>
      <c r="N131" s="152" t="s">
        <v>46</v>
      </c>
      <c r="O131" s="58"/>
      <c r="P131" s="153">
        <f>O131*H131</f>
        <v>0</v>
      </c>
      <c r="Q131" s="153">
        <v>3.0000000000000001E-5</v>
      </c>
      <c r="R131" s="153">
        <f>Q131*H131</f>
        <v>3.0000000000000001E-5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132</v>
      </c>
      <c r="AT131" s="155" t="s">
        <v>127</v>
      </c>
      <c r="AU131" s="155" t="s">
        <v>91</v>
      </c>
      <c r="AY131" s="17" t="s">
        <v>125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89</v>
      </c>
      <c r="BK131" s="156">
        <f>ROUND(I131*H131,2)</f>
        <v>0</v>
      </c>
      <c r="BL131" s="17" t="s">
        <v>132</v>
      </c>
      <c r="BM131" s="155" t="s">
        <v>146</v>
      </c>
    </row>
    <row r="132" spans="1:65" s="2" customFormat="1" ht="67.2">
      <c r="A132" s="32"/>
      <c r="B132" s="33"/>
      <c r="C132" s="32"/>
      <c r="D132" s="157" t="s">
        <v>147</v>
      </c>
      <c r="E132" s="32"/>
      <c r="F132" s="187" t="s">
        <v>148</v>
      </c>
      <c r="G132" s="32"/>
      <c r="H132" s="32"/>
      <c r="I132" s="159"/>
      <c r="J132" s="32"/>
      <c r="K132" s="32"/>
      <c r="L132" s="33"/>
      <c r="M132" s="160"/>
      <c r="N132" s="161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147</v>
      </c>
      <c r="AU132" s="17" t="s">
        <v>91</v>
      </c>
    </row>
    <row r="133" spans="1:65" s="2" customFormat="1" ht="33" customHeight="1">
      <c r="A133" s="32"/>
      <c r="B133" s="143"/>
      <c r="C133" s="144" t="s">
        <v>149</v>
      </c>
      <c r="D133" s="144" t="s">
        <v>127</v>
      </c>
      <c r="E133" s="145" t="s">
        <v>150</v>
      </c>
      <c r="F133" s="146" t="s">
        <v>151</v>
      </c>
      <c r="G133" s="147" t="s">
        <v>130</v>
      </c>
      <c r="H133" s="148">
        <v>299</v>
      </c>
      <c r="I133" s="149"/>
      <c r="J133" s="150">
        <f>ROUND(I133*H133,2)</f>
        <v>0</v>
      </c>
      <c r="K133" s="146" t="s">
        <v>131</v>
      </c>
      <c r="L133" s="33"/>
      <c r="M133" s="151" t="s">
        <v>1</v>
      </c>
      <c r="N133" s="152" t="s">
        <v>46</v>
      </c>
      <c r="O133" s="58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5" t="s">
        <v>132</v>
      </c>
      <c r="AT133" s="155" t="s">
        <v>127</v>
      </c>
      <c r="AU133" s="155" t="s">
        <v>91</v>
      </c>
      <c r="AY133" s="17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7" t="s">
        <v>89</v>
      </c>
      <c r="BK133" s="156">
        <f>ROUND(I133*H133,2)</f>
        <v>0</v>
      </c>
      <c r="BL133" s="17" t="s">
        <v>132</v>
      </c>
      <c r="BM133" s="155" t="s">
        <v>152</v>
      </c>
    </row>
    <row r="134" spans="1:65" s="2" customFormat="1" ht="19.2">
      <c r="A134" s="32"/>
      <c r="B134" s="33"/>
      <c r="C134" s="32"/>
      <c r="D134" s="157" t="s">
        <v>134</v>
      </c>
      <c r="E134" s="32"/>
      <c r="F134" s="158" t="s">
        <v>153</v>
      </c>
      <c r="G134" s="32"/>
      <c r="H134" s="32"/>
      <c r="I134" s="159"/>
      <c r="J134" s="32"/>
      <c r="K134" s="32"/>
      <c r="L134" s="33"/>
      <c r="M134" s="160"/>
      <c r="N134" s="161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134</v>
      </c>
      <c r="AU134" s="17" t="s">
        <v>91</v>
      </c>
    </row>
    <row r="135" spans="1:65" s="2" customFormat="1" ht="10.199999999999999">
      <c r="A135" s="32"/>
      <c r="B135" s="33"/>
      <c r="C135" s="32"/>
      <c r="D135" s="162" t="s">
        <v>136</v>
      </c>
      <c r="E135" s="32"/>
      <c r="F135" s="163" t="s">
        <v>154</v>
      </c>
      <c r="G135" s="32"/>
      <c r="H135" s="32"/>
      <c r="I135" s="159"/>
      <c r="J135" s="32"/>
      <c r="K135" s="32"/>
      <c r="L135" s="33"/>
      <c r="M135" s="160"/>
      <c r="N135" s="161"/>
      <c r="O135" s="58"/>
      <c r="P135" s="58"/>
      <c r="Q135" s="58"/>
      <c r="R135" s="58"/>
      <c r="S135" s="58"/>
      <c r="T135" s="59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136</v>
      </c>
      <c r="AU135" s="17" t="s">
        <v>91</v>
      </c>
    </row>
    <row r="136" spans="1:65" s="2" customFormat="1" ht="37.799999999999997" customHeight="1">
      <c r="A136" s="32"/>
      <c r="B136" s="143"/>
      <c r="C136" s="144" t="s">
        <v>132</v>
      </c>
      <c r="D136" s="144" t="s">
        <v>127</v>
      </c>
      <c r="E136" s="145" t="s">
        <v>155</v>
      </c>
      <c r="F136" s="146" t="s">
        <v>156</v>
      </c>
      <c r="G136" s="147" t="s">
        <v>130</v>
      </c>
      <c r="H136" s="148">
        <v>429</v>
      </c>
      <c r="I136" s="149"/>
      <c r="J136" s="150">
        <f>ROUND(I136*H136,2)</f>
        <v>0</v>
      </c>
      <c r="K136" s="146" t="s">
        <v>131</v>
      </c>
      <c r="L136" s="33"/>
      <c r="M136" s="151" t="s">
        <v>1</v>
      </c>
      <c r="N136" s="152" t="s">
        <v>46</v>
      </c>
      <c r="O136" s="58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132</v>
      </c>
      <c r="AT136" s="155" t="s">
        <v>127</v>
      </c>
      <c r="AU136" s="155" t="s">
        <v>91</v>
      </c>
      <c r="AY136" s="17" t="s">
        <v>125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89</v>
      </c>
      <c r="BK136" s="156">
        <f>ROUND(I136*H136,2)</f>
        <v>0</v>
      </c>
      <c r="BL136" s="17" t="s">
        <v>132</v>
      </c>
      <c r="BM136" s="155" t="s">
        <v>157</v>
      </c>
    </row>
    <row r="137" spans="1:65" s="2" customFormat="1" ht="38.4">
      <c r="A137" s="32"/>
      <c r="B137" s="33"/>
      <c r="C137" s="32"/>
      <c r="D137" s="157" t="s">
        <v>134</v>
      </c>
      <c r="E137" s="32"/>
      <c r="F137" s="158" t="s">
        <v>158</v>
      </c>
      <c r="G137" s="32"/>
      <c r="H137" s="32"/>
      <c r="I137" s="159"/>
      <c r="J137" s="32"/>
      <c r="K137" s="32"/>
      <c r="L137" s="33"/>
      <c r="M137" s="160"/>
      <c r="N137" s="161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134</v>
      </c>
      <c r="AU137" s="17" t="s">
        <v>91</v>
      </c>
    </row>
    <row r="138" spans="1:65" s="2" customFormat="1" ht="10.199999999999999">
      <c r="A138" s="32"/>
      <c r="B138" s="33"/>
      <c r="C138" s="32"/>
      <c r="D138" s="162" t="s">
        <v>136</v>
      </c>
      <c r="E138" s="32"/>
      <c r="F138" s="163" t="s">
        <v>159</v>
      </c>
      <c r="G138" s="32"/>
      <c r="H138" s="32"/>
      <c r="I138" s="159"/>
      <c r="J138" s="32"/>
      <c r="K138" s="32"/>
      <c r="L138" s="33"/>
      <c r="M138" s="160"/>
      <c r="N138" s="161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136</v>
      </c>
      <c r="AU138" s="17" t="s">
        <v>91</v>
      </c>
    </row>
    <row r="139" spans="1:65" s="2" customFormat="1" ht="16.5" customHeight="1">
      <c r="A139" s="32"/>
      <c r="B139" s="143"/>
      <c r="C139" s="144" t="s">
        <v>160</v>
      </c>
      <c r="D139" s="144" t="s">
        <v>127</v>
      </c>
      <c r="E139" s="145" t="s">
        <v>161</v>
      </c>
      <c r="F139" s="146" t="s">
        <v>162</v>
      </c>
      <c r="G139" s="147" t="s">
        <v>163</v>
      </c>
      <c r="H139" s="148">
        <v>378</v>
      </c>
      <c r="I139" s="149"/>
      <c r="J139" s="150">
        <f>ROUND(I139*H139,2)</f>
        <v>0</v>
      </c>
      <c r="K139" s="146" t="s">
        <v>131</v>
      </c>
      <c r="L139" s="33"/>
      <c r="M139" s="151" t="s">
        <v>1</v>
      </c>
      <c r="N139" s="152" t="s">
        <v>46</v>
      </c>
      <c r="O139" s="58"/>
      <c r="P139" s="153">
        <f>O139*H139</f>
        <v>0</v>
      </c>
      <c r="Q139" s="153">
        <v>8.8000000000000003E-4</v>
      </c>
      <c r="R139" s="153">
        <f>Q139*H139</f>
        <v>0.33263999999999999</v>
      </c>
      <c r="S139" s="153">
        <v>0</v>
      </c>
      <c r="T139" s="15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132</v>
      </c>
      <c r="AT139" s="155" t="s">
        <v>127</v>
      </c>
      <c r="AU139" s="155" t="s">
        <v>91</v>
      </c>
      <c r="AY139" s="17" t="s">
        <v>125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89</v>
      </c>
      <c r="BK139" s="156">
        <f>ROUND(I139*H139,2)</f>
        <v>0</v>
      </c>
      <c r="BL139" s="17" t="s">
        <v>132</v>
      </c>
      <c r="BM139" s="155" t="s">
        <v>164</v>
      </c>
    </row>
    <row r="140" spans="1:65" s="2" customFormat="1" ht="28.8">
      <c r="A140" s="32"/>
      <c r="B140" s="33"/>
      <c r="C140" s="32"/>
      <c r="D140" s="157" t="s">
        <v>134</v>
      </c>
      <c r="E140" s="32"/>
      <c r="F140" s="158" t="s">
        <v>165</v>
      </c>
      <c r="G140" s="32"/>
      <c r="H140" s="32"/>
      <c r="I140" s="159"/>
      <c r="J140" s="32"/>
      <c r="K140" s="32"/>
      <c r="L140" s="33"/>
      <c r="M140" s="160"/>
      <c r="N140" s="161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134</v>
      </c>
      <c r="AU140" s="17" t="s">
        <v>91</v>
      </c>
    </row>
    <row r="141" spans="1:65" s="2" customFormat="1" ht="10.199999999999999">
      <c r="A141" s="32"/>
      <c r="B141" s="33"/>
      <c r="C141" s="32"/>
      <c r="D141" s="162" t="s">
        <v>136</v>
      </c>
      <c r="E141" s="32"/>
      <c r="F141" s="163" t="s">
        <v>166</v>
      </c>
      <c r="G141" s="32"/>
      <c r="H141" s="32"/>
      <c r="I141" s="159"/>
      <c r="J141" s="32"/>
      <c r="K141" s="32"/>
      <c r="L141" s="33"/>
      <c r="M141" s="160"/>
      <c r="N141" s="161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136</v>
      </c>
      <c r="AU141" s="17" t="s">
        <v>91</v>
      </c>
    </row>
    <row r="142" spans="1:65" s="14" customFormat="1" ht="10.199999999999999">
      <c r="B142" s="171"/>
      <c r="D142" s="157" t="s">
        <v>138</v>
      </c>
      <c r="E142" s="172" t="s">
        <v>1</v>
      </c>
      <c r="F142" s="173" t="s">
        <v>167</v>
      </c>
      <c r="H142" s="174">
        <v>378</v>
      </c>
      <c r="I142" s="175"/>
      <c r="L142" s="171"/>
      <c r="M142" s="176"/>
      <c r="N142" s="177"/>
      <c r="O142" s="177"/>
      <c r="P142" s="177"/>
      <c r="Q142" s="177"/>
      <c r="R142" s="177"/>
      <c r="S142" s="177"/>
      <c r="T142" s="178"/>
      <c r="AT142" s="172" t="s">
        <v>138</v>
      </c>
      <c r="AU142" s="172" t="s">
        <v>91</v>
      </c>
      <c r="AV142" s="14" t="s">
        <v>91</v>
      </c>
      <c r="AW142" s="14" t="s">
        <v>36</v>
      </c>
      <c r="AX142" s="14" t="s">
        <v>81</v>
      </c>
      <c r="AY142" s="172" t="s">
        <v>125</v>
      </c>
    </row>
    <row r="143" spans="1:65" s="15" customFormat="1" ht="10.199999999999999">
      <c r="B143" s="179"/>
      <c r="D143" s="157" t="s">
        <v>138</v>
      </c>
      <c r="E143" s="180" t="s">
        <v>1</v>
      </c>
      <c r="F143" s="181" t="s">
        <v>141</v>
      </c>
      <c r="H143" s="182">
        <v>378</v>
      </c>
      <c r="I143" s="183"/>
      <c r="L143" s="179"/>
      <c r="M143" s="184"/>
      <c r="N143" s="185"/>
      <c r="O143" s="185"/>
      <c r="P143" s="185"/>
      <c r="Q143" s="185"/>
      <c r="R143" s="185"/>
      <c r="S143" s="185"/>
      <c r="T143" s="186"/>
      <c r="AT143" s="180" t="s">
        <v>138</v>
      </c>
      <c r="AU143" s="180" t="s">
        <v>91</v>
      </c>
      <c r="AV143" s="15" t="s">
        <v>132</v>
      </c>
      <c r="AW143" s="15" t="s">
        <v>36</v>
      </c>
      <c r="AX143" s="15" t="s">
        <v>89</v>
      </c>
      <c r="AY143" s="180" t="s">
        <v>125</v>
      </c>
    </row>
    <row r="144" spans="1:65" s="2" customFormat="1" ht="24.15" customHeight="1">
      <c r="A144" s="32"/>
      <c r="B144" s="143"/>
      <c r="C144" s="188" t="s">
        <v>168</v>
      </c>
      <c r="D144" s="188" t="s">
        <v>169</v>
      </c>
      <c r="E144" s="189" t="s">
        <v>170</v>
      </c>
      <c r="F144" s="190" t="s">
        <v>171</v>
      </c>
      <c r="G144" s="191" t="s">
        <v>172</v>
      </c>
      <c r="H144" s="192">
        <v>12.739000000000001</v>
      </c>
      <c r="I144" s="193"/>
      <c r="J144" s="194">
        <f>ROUND(I144*H144,2)</f>
        <v>0</v>
      </c>
      <c r="K144" s="190" t="s">
        <v>145</v>
      </c>
      <c r="L144" s="195"/>
      <c r="M144" s="196" t="s">
        <v>1</v>
      </c>
      <c r="N144" s="197" t="s">
        <v>46</v>
      </c>
      <c r="O144" s="58"/>
      <c r="P144" s="153">
        <f>O144*H144</f>
        <v>0</v>
      </c>
      <c r="Q144" s="153">
        <v>1</v>
      </c>
      <c r="R144" s="153">
        <f>Q144*H144</f>
        <v>12.739000000000001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173</v>
      </c>
      <c r="AT144" s="155" t="s">
        <v>169</v>
      </c>
      <c r="AU144" s="155" t="s">
        <v>91</v>
      </c>
      <c r="AY144" s="17" t="s">
        <v>125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89</v>
      </c>
      <c r="BK144" s="156">
        <f>ROUND(I144*H144,2)</f>
        <v>0</v>
      </c>
      <c r="BL144" s="17" t="s">
        <v>132</v>
      </c>
      <c r="BM144" s="155" t="s">
        <v>174</v>
      </c>
    </row>
    <row r="145" spans="1:65" s="2" customFormat="1" ht="10.199999999999999">
      <c r="A145" s="32"/>
      <c r="B145" s="33"/>
      <c r="C145" s="32"/>
      <c r="D145" s="157" t="s">
        <v>134</v>
      </c>
      <c r="E145" s="32"/>
      <c r="F145" s="158" t="s">
        <v>175</v>
      </c>
      <c r="G145" s="32"/>
      <c r="H145" s="32"/>
      <c r="I145" s="159"/>
      <c r="J145" s="32"/>
      <c r="K145" s="32"/>
      <c r="L145" s="33"/>
      <c r="M145" s="160"/>
      <c r="N145" s="161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134</v>
      </c>
      <c r="AU145" s="17" t="s">
        <v>91</v>
      </c>
    </row>
    <row r="146" spans="1:65" s="13" customFormat="1" ht="10.199999999999999">
      <c r="B146" s="164"/>
      <c r="D146" s="157" t="s">
        <v>138</v>
      </c>
      <c r="E146" s="165" t="s">
        <v>1</v>
      </c>
      <c r="F146" s="166" t="s">
        <v>176</v>
      </c>
      <c r="H146" s="165" t="s">
        <v>1</v>
      </c>
      <c r="I146" s="167"/>
      <c r="L146" s="164"/>
      <c r="M146" s="168"/>
      <c r="N146" s="169"/>
      <c r="O146" s="169"/>
      <c r="P146" s="169"/>
      <c r="Q146" s="169"/>
      <c r="R146" s="169"/>
      <c r="S146" s="169"/>
      <c r="T146" s="170"/>
      <c r="AT146" s="165" t="s">
        <v>138</v>
      </c>
      <c r="AU146" s="165" t="s">
        <v>91</v>
      </c>
      <c r="AV146" s="13" t="s">
        <v>89</v>
      </c>
      <c r="AW146" s="13" t="s">
        <v>36</v>
      </c>
      <c r="AX146" s="13" t="s">
        <v>81</v>
      </c>
      <c r="AY146" s="165" t="s">
        <v>125</v>
      </c>
    </row>
    <row r="147" spans="1:65" s="14" customFormat="1" ht="10.199999999999999">
      <c r="B147" s="171"/>
      <c r="D147" s="157" t="s">
        <v>138</v>
      </c>
      <c r="E147" s="172" t="s">
        <v>1</v>
      </c>
      <c r="F147" s="173" t="s">
        <v>177</v>
      </c>
      <c r="H147" s="174">
        <v>12.739000000000001</v>
      </c>
      <c r="I147" s="175"/>
      <c r="L147" s="171"/>
      <c r="M147" s="176"/>
      <c r="N147" s="177"/>
      <c r="O147" s="177"/>
      <c r="P147" s="177"/>
      <c r="Q147" s="177"/>
      <c r="R147" s="177"/>
      <c r="S147" s="177"/>
      <c r="T147" s="178"/>
      <c r="AT147" s="172" t="s">
        <v>138</v>
      </c>
      <c r="AU147" s="172" t="s">
        <v>91</v>
      </c>
      <c r="AV147" s="14" t="s">
        <v>91</v>
      </c>
      <c r="AW147" s="14" t="s">
        <v>36</v>
      </c>
      <c r="AX147" s="14" t="s">
        <v>81</v>
      </c>
      <c r="AY147" s="172" t="s">
        <v>125</v>
      </c>
    </row>
    <row r="148" spans="1:65" s="15" customFormat="1" ht="10.199999999999999">
      <c r="B148" s="179"/>
      <c r="D148" s="157" t="s">
        <v>138</v>
      </c>
      <c r="E148" s="180" t="s">
        <v>1</v>
      </c>
      <c r="F148" s="181" t="s">
        <v>141</v>
      </c>
      <c r="H148" s="182">
        <v>12.739000000000001</v>
      </c>
      <c r="I148" s="183"/>
      <c r="L148" s="179"/>
      <c r="M148" s="184"/>
      <c r="N148" s="185"/>
      <c r="O148" s="185"/>
      <c r="P148" s="185"/>
      <c r="Q148" s="185"/>
      <c r="R148" s="185"/>
      <c r="S148" s="185"/>
      <c r="T148" s="186"/>
      <c r="AT148" s="180" t="s">
        <v>138</v>
      </c>
      <c r="AU148" s="180" t="s">
        <v>91</v>
      </c>
      <c r="AV148" s="15" t="s">
        <v>132</v>
      </c>
      <c r="AW148" s="15" t="s">
        <v>36</v>
      </c>
      <c r="AX148" s="15" t="s">
        <v>89</v>
      </c>
      <c r="AY148" s="180" t="s">
        <v>125</v>
      </c>
    </row>
    <row r="149" spans="1:65" s="2" customFormat="1" ht="16.5" customHeight="1">
      <c r="A149" s="32"/>
      <c r="B149" s="143"/>
      <c r="C149" s="188" t="s">
        <v>178</v>
      </c>
      <c r="D149" s="188" t="s">
        <v>169</v>
      </c>
      <c r="E149" s="189" t="s">
        <v>179</v>
      </c>
      <c r="F149" s="190" t="s">
        <v>180</v>
      </c>
      <c r="G149" s="191" t="s">
        <v>130</v>
      </c>
      <c r="H149" s="192">
        <v>5.5640000000000001</v>
      </c>
      <c r="I149" s="193"/>
      <c r="J149" s="194">
        <f>ROUND(I149*H149,2)</f>
        <v>0</v>
      </c>
      <c r="K149" s="190" t="s">
        <v>131</v>
      </c>
      <c r="L149" s="195"/>
      <c r="M149" s="196" t="s">
        <v>1</v>
      </c>
      <c r="N149" s="197" t="s">
        <v>46</v>
      </c>
      <c r="O149" s="58"/>
      <c r="P149" s="153">
        <f>O149*H149</f>
        <v>0</v>
      </c>
      <c r="Q149" s="153">
        <v>2.4289999999999998</v>
      </c>
      <c r="R149" s="153">
        <f>Q149*H149</f>
        <v>13.514956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173</v>
      </c>
      <c r="AT149" s="155" t="s">
        <v>169</v>
      </c>
      <c r="AU149" s="155" t="s">
        <v>91</v>
      </c>
      <c r="AY149" s="17" t="s">
        <v>125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89</v>
      </c>
      <c r="BK149" s="156">
        <f>ROUND(I149*H149,2)</f>
        <v>0</v>
      </c>
      <c r="BL149" s="17" t="s">
        <v>132</v>
      </c>
      <c r="BM149" s="155" t="s">
        <v>181</v>
      </c>
    </row>
    <row r="150" spans="1:65" s="2" customFormat="1" ht="10.199999999999999">
      <c r="A150" s="32"/>
      <c r="B150" s="33"/>
      <c r="C150" s="32"/>
      <c r="D150" s="157" t="s">
        <v>134</v>
      </c>
      <c r="E150" s="32"/>
      <c r="F150" s="158" t="s">
        <v>180</v>
      </c>
      <c r="G150" s="32"/>
      <c r="H150" s="32"/>
      <c r="I150" s="159"/>
      <c r="J150" s="32"/>
      <c r="K150" s="32"/>
      <c r="L150" s="33"/>
      <c r="M150" s="160"/>
      <c r="N150" s="161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134</v>
      </c>
      <c r="AU150" s="17" t="s">
        <v>91</v>
      </c>
    </row>
    <row r="151" spans="1:65" s="14" customFormat="1" ht="10.199999999999999">
      <c r="B151" s="171"/>
      <c r="D151" s="157" t="s">
        <v>138</v>
      </c>
      <c r="E151" s="172" t="s">
        <v>1</v>
      </c>
      <c r="F151" s="173" t="s">
        <v>182</v>
      </c>
      <c r="H151" s="174">
        <v>5.5640000000000001</v>
      </c>
      <c r="I151" s="175"/>
      <c r="L151" s="171"/>
      <c r="M151" s="176"/>
      <c r="N151" s="177"/>
      <c r="O151" s="177"/>
      <c r="P151" s="177"/>
      <c r="Q151" s="177"/>
      <c r="R151" s="177"/>
      <c r="S151" s="177"/>
      <c r="T151" s="178"/>
      <c r="AT151" s="172" t="s">
        <v>138</v>
      </c>
      <c r="AU151" s="172" t="s">
        <v>91</v>
      </c>
      <c r="AV151" s="14" t="s">
        <v>91</v>
      </c>
      <c r="AW151" s="14" t="s">
        <v>36</v>
      </c>
      <c r="AX151" s="14" t="s">
        <v>89</v>
      </c>
      <c r="AY151" s="172" t="s">
        <v>125</v>
      </c>
    </row>
    <row r="152" spans="1:65" s="2" customFormat="1" ht="16.5" customHeight="1">
      <c r="A152" s="32"/>
      <c r="B152" s="143"/>
      <c r="C152" s="144" t="s">
        <v>173</v>
      </c>
      <c r="D152" s="144" t="s">
        <v>127</v>
      </c>
      <c r="E152" s="145" t="s">
        <v>183</v>
      </c>
      <c r="F152" s="146" t="s">
        <v>184</v>
      </c>
      <c r="G152" s="147" t="s">
        <v>163</v>
      </c>
      <c r="H152" s="148">
        <v>378</v>
      </c>
      <c r="I152" s="149"/>
      <c r="J152" s="150">
        <f>ROUND(I152*H152,2)</f>
        <v>0</v>
      </c>
      <c r="K152" s="146" t="s">
        <v>131</v>
      </c>
      <c r="L152" s="33"/>
      <c r="M152" s="151" t="s">
        <v>1</v>
      </c>
      <c r="N152" s="152" t="s">
        <v>46</v>
      </c>
      <c r="O152" s="58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132</v>
      </c>
      <c r="AT152" s="155" t="s">
        <v>127</v>
      </c>
      <c r="AU152" s="155" t="s">
        <v>91</v>
      </c>
      <c r="AY152" s="17" t="s">
        <v>125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7" t="s">
        <v>89</v>
      </c>
      <c r="BK152" s="156">
        <f>ROUND(I152*H152,2)</f>
        <v>0</v>
      </c>
      <c r="BL152" s="17" t="s">
        <v>132</v>
      </c>
      <c r="BM152" s="155" t="s">
        <v>185</v>
      </c>
    </row>
    <row r="153" spans="1:65" s="2" customFormat="1" ht="10.199999999999999">
      <c r="A153" s="32"/>
      <c r="B153" s="33"/>
      <c r="C153" s="32"/>
      <c r="D153" s="157" t="s">
        <v>134</v>
      </c>
      <c r="E153" s="32"/>
      <c r="F153" s="158" t="s">
        <v>186</v>
      </c>
      <c r="G153" s="32"/>
      <c r="H153" s="32"/>
      <c r="I153" s="159"/>
      <c r="J153" s="32"/>
      <c r="K153" s="32"/>
      <c r="L153" s="33"/>
      <c r="M153" s="160"/>
      <c r="N153" s="161"/>
      <c r="O153" s="58"/>
      <c r="P153" s="58"/>
      <c r="Q153" s="58"/>
      <c r="R153" s="58"/>
      <c r="S153" s="58"/>
      <c r="T153" s="59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134</v>
      </c>
      <c r="AU153" s="17" t="s">
        <v>91</v>
      </c>
    </row>
    <row r="154" spans="1:65" s="2" customFormat="1" ht="10.199999999999999">
      <c r="A154" s="32"/>
      <c r="B154" s="33"/>
      <c r="C154" s="32"/>
      <c r="D154" s="162" t="s">
        <v>136</v>
      </c>
      <c r="E154" s="32"/>
      <c r="F154" s="163" t="s">
        <v>187</v>
      </c>
      <c r="G154" s="32"/>
      <c r="H154" s="32"/>
      <c r="I154" s="159"/>
      <c r="J154" s="32"/>
      <c r="K154" s="32"/>
      <c r="L154" s="33"/>
      <c r="M154" s="160"/>
      <c r="N154" s="161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136</v>
      </c>
      <c r="AU154" s="17" t="s">
        <v>91</v>
      </c>
    </row>
    <row r="155" spans="1:65" s="2" customFormat="1" ht="24.15" customHeight="1">
      <c r="A155" s="32"/>
      <c r="B155" s="143"/>
      <c r="C155" s="144" t="s">
        <v>188</v>
      </c>
      <c r="D155" s="144" t="s">
        <v>127</v>
      </c>
      <c r="E155" s="145" t="s">
        <v>189</v>
      </c>
      <c r="F155" s="146" t="s">
        <v>190</v>
      </c>
      <c r="G155" s="147" t="s">
        <v>191</v>
      </c>
      <c r="H155" s="148">
        <v>240</v>
      </c>
      <c r="I155" s="149"/>
      <c r="J155" s="150">
        <f>ROUND(I155*H155,2)</f>
        <v>0</v>
      </c>
      <c r="K155" s="146" t="s">
        <v>131</v>
      </c>
      <c r="L155" s="33"/>
      <c r="M155" s="151" t="s">
        <v>1</v>
      </c>
      <c r="N155" s="152" t="s">
        <v>46</v>
      </c>
      <c r="O155" s="58"/>
      <c r="P155" s="153">
        <f>O155*H155</f>
        <v>0</v>
      </c>
      <c r="Q155" s="153">
        <v>2.9440000000000001E-2</v>
      </c>
      <c r="R155" s="153">
        <f>Q155*H155</f>
        <v>7.0655999999999999</v>
      </c>
      <c r="S155" s="153">
        <v>0</v>
      </c>
      <c r="T155" s="15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132</v>
      </c>
      <c r="AT155" s="155" t="s">
        <v>127</v>
      </c>
      <c r="AU155" s="155" t="s">
        <v>91</v>
      </c>
      <c r="AY155" s="17" t="s">
        <v>125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7" t="s">
        <v>89</v>
      </c>
      <c r="BK155" s="156">
        <f>ROUND(I155*H155,2)</f>
        <v>0</v>
      </c>
      <c r="BL155" s="17" t="s">
        <v>132</v>
      </c>
      <c r="BM155" s="155" t="s">
        <v>192</v>
      </c>
    </row>
    <row r="156" spans="1:65" s="2" customFormat="1" ht="19.2">
      <c r="A156" s="32"/>
      <c r="B156" s="33"/>
      <c r="C156" s="32"/>
      <c r="D156" s="157" t="s">
        <v>134</v>
      </c>
      <c r="E156" s="32"/>
      <c r="F156" s="158" t="s">
        <v>193</v>
      </c>
      <c r="G156" s="32"/>
      <c r="H156" s="32"/>
      <c r="I156" s="159"/>
      <c r="J156" s="32"/>
      <c r="K156" s="32"/>
      <c r="L156" s="33"/>
      <c r="M156" s="160"/>
      <c r="N156" s="161"/>
      <c r="O156" s="58"/>
      <c r="P156" s="58"/>
      <c r="Q156" s="58"/>
      <c r="R156" s="58"/>
      <c r="S156" s="58"/>
      <c r="T156" s="5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134</v>
      </c>
      <c r="AU156" s="17" t="s">
        <v>91</v>
      </c>
    </row>
    <row r="157" spans="1:65" s="2" customFormat="1" ht="10.199999999999999">
      <c r="A157" s="32"/>
      <c r="B157" s="33"/>
      <c r="C157" s="32"/>
      <c r="D157" s="162" t="s">
        <v>136</v>
      </c>
      <c r="E157" s="32"/>
      <c r="F157" s="163" t="s">
        <v>194</v>
      </c>
      <c r="G157" s="32"/>
      <c r="H157" s="32"/>
      <c r="I157" s="159"/>
      <c r="J157" s="32"/>
      <c r="K157" s="32"/>
      <c r="L157" s="33"/>
      <c r="M157" s="160"/>
      <c r="N157" s="161"/>
      <c r="O157" s="58"/>
      <c r="P157" s="58"/>
      <c r="Q157" s="58"/>
      <c r="R157" s="58"/>
      <c r="S157" s="58"/>
      <c r="T157" s="5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136</v>
      </c>
      <c r="AU157" s="17" t="s">
        <v>91</v>
      </c>
    </row>
    <row r="158" spans="1:65" s="2" customFormat="1" ht="24.15" customHeight="1">
      <c r="A158" s="32"/>
      <c r="B158" s="143"/>
      <c r="C158" s="144" t="s">
        <v>195</v>
      </c>
      <c r="D158" s="144" t="s">
        <v>127</v>
      </c>
      <c r="E158" s="145" t="s">
        <v>196</v>
      </c>
      <c r="F158" s="146" t="s">
        <v>197</v>
      </c>
      <c r="G158" s="147" t="s">
        <v>172</v>
      </c>
      <c r="H158" s="148">
        <v>1.214</v>
      </c>
      <c r="I158" s="149"/>
      <c r="J158" s="150">
        <f>ROUND(I158*H158,2)</f>
        <v>0</v>
      </c>
      <c r="K158" s="146" t="s">
        <v>131</v>
      </c>
      <c r="L158" s="33"/>
      <c r="M158" s="151" t="s">
        <v>1</v>
      </c>
      <c r="N158" s="152" t="s">
        <v>46</v>
      </c>
      <c r="O158" s="58"/>
      <c r="P158" s="153">
        <f>O158*H158</f>
        <v>0</v>
      </c>
      <c r="Q158" s="153">
        <v>2.0999999999999999E-3</v>
      </c>
      <c r="R158" s="153">
        <f>Q158*H158</f>
        <v>2.5493999999999998E-3</v>
      </c>
      <c r="S158" s="153">
        <v>0</v>
      </c>
      <c r="T158" s="15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5" t="s">
        <v>132</v>
      </c>
      <c r="AT158" s="155" t="s">
        <v>127</v>
      </c>
      <c r="AU158" s="155" t="s">
        <v>91</v>
      </c>
      <c r="AY158" s="17" t="s">
        <v>125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7" t="s">
        <v>89</v>
      </c>
      <c r="BK158" s="156">
        <f>ROUND(I158*H158,2)</f>
        <v>0</v>
      </c>
      <c r="BL158" s="17" t="s">
        <v>132</v>
      </c>
      <c r="BM158" s="155" t="s">
        <v>198</v>
      </c>
    </row>
    <row r="159" spans="1:65" s="2" customFormat="1" ht="19.2">
      <c r="A159" s="32"/>
      <c r="B159" s="33"/>
      <c r="C159" s="32"/>
      <c r="D159" s="157" t="s">
        <v>134</v>
      </c>
      <c r="E159" s="32"/>
      <c r="F159" s="158" t="s">
        <v>199</v>
      </c>
      <c r="G159" s="32"/>
      <c r="H159" s="32"/>
      <c r="I159" s="159"/>
      <c r="J159" s="32"/>
      <c r="K159" s="32"/>
      <c r="L159" s="33"/>
      <c r="M159" s="160"/>
      <c r="N159" s="161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134</v>
      </c>
      <c r="AU159" s="17" t="s">
        <v>91</v>
      </c>
    </row>
    <row r="160" spans="1:65" s="2" customFormat="1" ht="10.199999999999999">
      <c r="A160" s="32"/>
      <c r="B160" s="33"/>
      <c r="C160" s="32"/>
      <c r="D160" s="162" t="s">
        <v>136</v>
      </c>
      <c r="E160" s="32"/>
      <c r="F160" s="163" t="s">
        <v>200</v>
      </c>
      <c r="G160" s="32"/>
      <c r="H160" s="32"/>
      <c r="I160" s="159"/>
      <c r="J160" s="32"/>
      <c r="K160" s="32"/>
      <c r="L160" s="33"/>
      <c r="M160" s="160"/>
      <c r="N160" s="161"/>
      <c r="O160" s="58"/>
      <c r="P160" s="58"/>
      <c r="Q160" s="58"/>
      <c r="R160" s="58"/>
      <c r="S160" s="58"/>
      <c r="T160" s="59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136</v>
      </c>
      <c r="AU160" s="17" t="s">
        <v>91</v>
      </c>
    </row>
    <row r="161" spans="1:65" s="13" customFormat="1" ht="10.199999999999999">
      <c r="B161" s="164"/>
      <c r="D161" s="157" t="s">
        <v>138</v>
      </c>
      <c r="E161" s="165" t="s">
        <v>1</v>
      </c>
      <c r="F161" s="166" t="s">
        <v>201</v>
      </c>
      <c r="H161" s="165" t="s">
        <v>1</v>
      </c>
      <c r="I161" s="167"/>
      <c r="L161" s="164"/>
      <c r="M161" s="168"/>
      <c r="N161" s="169"/>
      <c r="O161" s="169"/>
      <c r="P161" s="169"/>
      <c r="Q161" s="169"/>
      <c r="R161" s="169"/>
      <c r="S161" s="169"/>
      <c r="T161" s="170"/>
      <c r="AT161" s="165" t="s">
        <v>138</v>
      </c>
      <c r="AU161" s="165" t="s">
        <v>91</v>
      </c>
      <c r="AV161" s="13" t="s">
        <v>89</v>
      </c>
      <c r="AW161" s="13" t="s">
        <v>36</v>
      </c>
      <c r="AX161" s="13" t="s">
        <v>81</v>
      </c>
      <c r="AY161" s="165" t="s">
        <v>125</v>
      </c>
    </row>
    <row r="162" spans="1:65" s="13" customFormat="1" ht="10.199999999999999">
      <c r="B162" s="164"/>
      <c r="D162" s="157" t="s">
        <v>138</v>
      </c>
      <c r="E162" s="165" t="s">
        <v>1</v>
      </c>
      <c r="F162" s="166" t="s">
        <v>202</v>
      </c>
      <c r="H162" s="165" t="s">
        <v>1</v>
      </c>
      <c r="I162" s="167"/>
      <c r="L162" s="164"/>
      <c r="M162" s="168"/>
      <c r="N162" s="169"/>
      <c r="O162" s="169"/>
      <c r="P162" s="169"/>
      <c r="Q162" s="169"/>
      <c r="R162" s="169"/>
      <c r="S162" s="169"/>
      <c r="T162" s="170"/>
      <c r="AT162" s="165" t="s">
        <v>138</v>
      </c>
      <c r="AU162" s="165" t="s">
        <v>91</v>
      </c>
      <c r="AV162" s="13" t="s">
        <v>89</v>
      </c>
      <c r="AW162" s="13" t="s">
        <v>36</v>
      </c>
      <c r="AX162" s="13" t="s">
        <v>81</v>
      </c>
      <c r="AY162" s="165" t="s">
        <v>125</v>
      </c>
    </row>
    <row r="163" spans="1:65" s="14" customFormat="1" ht="10.199999999999999">
      <c r="B163" s="171"/>
      <c r="D163" s="157" t="s">
        <v>138</v>
      </c>
      <c r="E163" s="172" t="s">
        <v>1</v>
      </c>
      <c r="F163" s="173" t="s">
        <v>203</v>
      </c>
      <c r="H163" s="174">
        <v>1.214</v>
      </c>
      <c r="I163" s="175"/>
      <c r="L163" s="171"/>
      <c r="M163" s="176"/>
      <c r="N163" s="177"/>
      <c r="O163" s="177"/>
      <c r="P163" s="177"/>
      <c r="Q163" s="177"/>
      <c r="R163" s="177"/>
      <c r="S163" s="177"/>
      <c r="T163" s="178"/>
      <c r="AT163" s="172" t="s">
        <v>138</v>
      </c>
      <c r="AU163" s="172" t="s">
        <v>91</v>
      </c>
      <c r="AV163" s="14" t="s">
        <v>91</v>
      </c>
      <c r="AW163" s="14" t="s">
        <v>36</v>
      </c>
      <c r="AX163" s="14" t="s">
        <v>81</v>
      </c>
      <c r="AY163" s="172" t="s">
        <v>125</v>
      </c>
    </row>
    <row r="164" spans="1:65" s="15" customFormat="1" ht="10.199999999999999">
      <c r="B164" s="179"/>
      <c r="D164" s="157" t="s">
        <v>138</v>
      </c>
      <c r="E164" s="180" t="s">
        <v>1</v>
      </c>
      <c r="F164" s="181" t="s">
        <v>141</v>
      </c>
      <c r="H164" s="182">
        <v>1.214</v>
      </c>
      <c r="I164" s="183"/>
      <c r="L164" s="179"/>
      <c r="M164" s="184"/>
      <c r="N164" s="185"/>
      <c r="O164" s="185"/>
      <c r="P164" s="185"/>
      <c r="Q164" s="185"/>
      <c r="R164" s="185"/>
      <c r="S164" s="185"/>
      <c r="T164" s="186"/>
      <c r="AT164" s="180" t="s">
        <v>138</v>
      </c>
      <c r="AU164" s="180" t="s">
        <v>91</v>
      </c>
      <c r="AV164" s="15" t="s">
        <v>132</v>
      </c>
      <c r="AW164" s="15" t="s">
        <v>36</v>
      </c>
      <c r="AX164" s="15" t="s">
        <v>89</v>
      </c>
      <c r="AY164" s="180" t="s">
        <v>125</v>
      </c>
    </row>
    <row r="165" spans="1:65" s="2" customFormat="1" ht="24.15" customHeight="1">
      <c r="A165" s="32"/>
      <c r="B165" s="143"/>
      <c r="C165" s="144" t="s">
        <v>204</v>
      </c>
      <c r="D165" s="144" t="s">
        <v>127</v>
      </c>
      <c r="E165" s="145" t="s">
        <v>205</v>
      </c>
      <c r="F165" s="146" t="s">
        <v>206</v>
      </c>
      <c r="G165" s="147" t="s">
        <v>172</v>
      </c>
      <c r="H165" s="148">
        <v>1.214</v>
      </c>
      <c r="I165" s="149"/>
      <c r="J165" s="150">
        <f>ROUND(I165*H165,2)</f>
        <v>0</v>
      </c>
      <c r="K165" s="146" t="s">
        <v>131</v>
      </c>
      <c r="L165" s="33"/>
      <c r="M165" s="151" t="s">
        <v>1</v>
      </c>
      <c r="N165" s="152" t="s">
        <v>46</v>
      </c>
      <c r="O165" s="58"/>
      <c r="P165" s="153">
        <f>O165*H165</f>
        <v>0</v>
      </c>
      <c r="Q165" s="153">
        <v>5.77E-3</v>
      </c>
      <c r="R165" s="153">
        <f>Q165*H165</f>
        <v>7.0047799999999995E-3</v>
      </c>
      <c r="S165" s="153">
        <v>0</v>
      </c>
      <c r="T165" s="15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132</v>
      </c>
      <c r="AT165" s="155" t="s">
        <v>127</v>
      </c>
      <c r="AU165" s="155" t="s">
        <v>91</v>
      </c>
      <c r="AY165" s="17" t="s">
        <v>125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89</v>
      </c>
      <c r="BK165" s="156">
        <f>ROUND(I165*H165,2)</f>
        <v>0</v>
      </c>
      <c r="BL165" s="17" t="s">
        <v>132</v>
      </c>
      <c r="BM165" s="155" t="s">
        <v>207</v>
      </c>
    </row>
    <row r="166" spans="1:65" s="2" customFormat="1" ht="19.2">
      <c r="A166" s="32"/>
      <c r="B166" s="33"/>
      <c r="C166" s="32"/>
      <c r="D166" s="157" t="s">
        <v>134</v>
      </c>
      <c r="E166" s="32"/>
      <c r="F166" s="158" t="s">
        <v>208</v>
      </c>
      <c r="G166" s="32"/>
      <c r="H166" s="32"/>
      <c r="I166" s="159"/>
      <c r="J166" s="32"/>
      <c r="K166" s="32"/>
      <c r="L166" s="33"/>
      <c r="M166" s="160"/>
      <c r="N166" s="161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134</v>
      </c>
      <c r="AU166" s="17" t="s">
        <v>91</v>
      </c>
    </row>
    <row r="167" spans="1:65" s="2" customFormat="1" ht="10.199999999999999">
      <c r="A167" s="32"/>
      <c r="B167" s="33"/>
      <c r="C167" s="32"/>
      <c r="D167" s="162" t="s">
        <v>136</v>
      </c>
      <c r="E167" s="32"/>
      <c r="F167" s="163" t="s">
        <v>209</v>
      </c>
      <c r="G167" s="32"/>
      <c r="H167" s="32"/>
      <c r="I167" s="159"/>
      <c r="J167" s="32"/>
      <c r="K167" s="32"/>
      <c r="L167" s="33"/>
      <c r="M167" s="160"/>
      <c r="N167" s="161"/>
      <c r="O167" s="58"/>
      <c r="P167" s="58"/>
      <c r="Q167" s="58"/>
      <c r="R167" s="58"/>
      <c r="S167" s="58"/>
      <c r="T167" s="5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136</v>
      </c>
      <c r="AU167" s="17" t="s">
        <v>91</v>
      </c>
    </row>
    <row r="168" spans="1:65" s="13" customFormat="1" ht="10.199999999999999">
      <c r="B168" s="164"/>
      <c r="D168" s="157" t="s">
        <v>138</v>
      </c>
      <c r="E168" s="165" t="s">
        <v>1</v>
      </c>
      <c r="F168" s="166" t="s">
        <v>201</v>
      </c>
      <c r="H168" s="165" t="s">
        <v>1</v>
      </c>
      <c r="I168" s="167"/>
      <c r="L168" s="164"/>
      <c r="M168" s="168"/>
      <c r="N168" s="169"/>
      <c r="O168" s="169"/>
      <c r="P168" s="169"/>
      <c r="Q168" s="169"/>
      <c r="R168" s="169"/>
      <c r="S168" s="169"/>
      <c r="T168" s="170"/>
      <c r="AT168" s="165" t="s">
        <v>138</v>
      </c>
      <c r="AU168" s="165" t="s">
        <v>91</v>
      </c>
      <c r="AV168" s="13" t="s">
        <v>89</v>
      </c>
      <c r="AW168" s="13" t="s">
        <v>36</v>
      </c>
      <c r="AX168" s="13" t="s">
        <v>81</v>
      </c>
      <c r="AY168" s="165" t="s">
        <v>125</v>
      </c>
    </row>
    <row r="169" spans="1:65" s="13" customFormat="1" ht="10.199999999999999">
      <c r="B169" s="164"/>
      <c r="D169" s="157" t="s">
        <v>138</v>
      </c>
      <c r="E169" s="165" t="s">
        <v>1</v>
      </c>
      <c r="F169" s="166" t="s">
        <v>202</v>
      </c>
      <c r="H169" s="165" t="s">
        <v>1</v>
      </c>
      <c r="I169" s="167"/>
      <c r="L169" s="164"/>
      <c r="M169" s="168"/>
      <c r="N169" s="169"/>
      <c r="O169" s="169"/>
      <c r="P169" s="169"/>
      <c r="Q169" s="169"/>
      <c r="R169" s="169"/>
      <c r="S169" s="169"/>
      <c r="T169" s="170"/>
      <c r="AT169" s="165" t="s">
        <v>138</v>
      </c>
      <c r="AU169" s="165" t="s">
        <v>91</v>
      </c>
      <c r="AV169" s="13" t="s">
        <v>89</v>
      </c>
      <c r="AW169" s="13" t="s">
        <v>36</v>
      </c>
      <c r="AX169" s="13" t="s">
        <v>81</v>
      </c>
      <c r="AY169" s="165" t="s">
        <v>125</v>
      </c>
    </row>
    <row r="170" spans="1:65" s="14" customFormat="1" ht="10.199999999999999">
      <c r="B170" s="171"/>
      <c r="D170" s="157" t="s">
        <v>138</v>
      </c>
      <c r="E170" s="172" t="s">
        <v>1</v>
      </c>
      <c r="F170" s="173" t="s">
        <v>203</v>
      </c>
      <c r="H170" s="174">
        <v>1.214</v>
      </c>
      <c r="I170" s="175"/>
      <c r="L170" s="171"/>
      <c r="M170" s="176"/>
      <c r="N170" s="177"/>
      <c r="O170" s="177"/>
      <c r="P170" s="177"/>
      <c r="Q170" s="177"/>
      <c r="R170" s="177"/>
      <c r="S170" s="177"/>
      <c r="T170" s="178"/>
      <c r="AT170" s="172" t="s">
        <v>138</v>
      </c>
      <c r="AU170" s="172" t="s">
        <v>91</v>
      </c>
      <c r="AV170" s="14" t="s">
        <v>91</v>
      </c>
      <c r="AW170" s="14" t="s">
        <v>36</v>
      </c>
      <c r="AX170" s="14" t="s">
        <v>81</v>
      </c>
      <c r="AY170" s="172" t="s">
        <v>125</v>
      </c>
    </row>
    <row r="171" spans="1:65" s="15" customFormat="1" ht="10.199999999999999">
      <c r="B171" s="179"/>
      <c r="D171" s="157" t="s">
        <v>138</v>
      </c>
      <c r="E171" s="180" t="s">
        <v>1</v>
      </c>
      <c r="F171" s="181" t="s">
        <v>141</v>
      </c>
      <c r="H171" s="182">
        <v>1.214</v>
      </c>
      <c r="I171" s="183"/>
      <c r="L171" s="179"/>
      <c r="M171" s="184"/>
      <c r="N171" s="185"/>
      <c r="O171" s="185"/>
      <c r="P171" s="185"/>
      <c r="Q171" s="185"/>
      <c r="R171" s="185"/>
      <c r="S171" s="185"/>
      <c r="T171" s="186"/>
      <c r="AT171" s="180" t="s">
        <v>138</v>
      </c>
      <c r="AU171" s="180" t="s">
        <v>91</v>
      </c>
      <c r="AV171" s="15" t="s">
        <v>132</v>
      </c>
      <c r="AW171" s="15" t="s">
        <v>36</v>
      </c>
      <c r="AX171" s="15" t="s">
        <v>89</v>
      </c>
      <c r="AY171" s="180" t="s">
        <v>125</v>
      </c>
    </row>
    <row r="172" spans="1:65" s="2" customFormat="1" ht="24.15" customHeight="1">
      <c r="A172" s="32"/>
      <c r="B172" s="143"/>
      <c r="C172" s="188" t="s">
        <v>210</v>
      </c>
      <c r="D172" s="188" t="s">
        <v>169</v>
      </c>
      <c r="E172" s="189" t="s">
        <v>211</v>
      </c>
      <c r="F172" s="190" t="s">
        <v>212</v>
      </c>
      <c r="G172" s="191" t="s">
        <v>172</v>
      </c>
      <c r="H172" s="192">
        <v>1.214</v>
      </c>
      <c r="I172" s="193"/>
      <c r="J172" s="194">
        <f>ROUND(I172*H172,2)</f>
        <v>0</v>
      </c>
      <c r="K172" s="190" t="s">
        <v>145</v>
      </c>
      <c r="L172" s="195"/>
      <c r="M172" s="196" t="s">
        <v>1</v>
      </c>
      <c r="N172" s="197" t="s">
        <v>46</v>
      </c>
      <c r="O172" s="58"/>
      <c r="P172" s="153">
        <f>O172*H172</f>
        <v>0</v>
      </c>
      <c r="Q172" s="153">
        <v>1</v>
      </c>
      <c r="R172" s="153">
        <f>Q172*H172</f>
        <v>1.214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173</v>
      </c>
      <c r="AT172" s="155" t="s">
        <v>169</v>
      </c>
      <c r="AU172" s="155" t="s">
        <v>91</v>
      </c>
      <c r="AY172" s="17" t="s">
        <v>125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89</v>
      </c>
      <c r="BK172" s="156">
        <f>ROUND(I172*H172,2)</f>
        <v>0</v>
      </c>
      <c r="BL172" s="17" t="s">
        <v>132</v>
      </c>
      <c r="BM172" s="155" t="s">
        <v>213</v>
      </c>
    </row>
    <row r="173" spans="1:65" s="2" customFormat="1" ht="10.199999999999999">
      <c r="A173" s="32"/>
      <c r="B173" s="33"/>
      <c r="C173" s="32"/>
      <c r="D173" s="157" t="s">
        <v>134</v>
      </c>
      <c r="E173" s="32"/>
      <c r="F173" s="158" t="s">
        <v>214</v>
      </c>
      <c r="G173" s="32"/>
      <c r="H173" s="32"/>
      <c r="I173" s="159"/>
      <c r="J173" s="32"/>
      <c r="K173" s="32"/>
      <c r="L173" s="33"/>
      <c r="M173" s="160"/>
      <c r="N173" s="161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134</v>
      </c>
      <c r="AU173" s="17" t="s">
        <v>91</v>
      </c>
    </row>
    <row r="174" spans="1:65" s="2" customFormat="1" ht="24.15" customHeight="1">
      <c r="A174" s="32"/>
      <c r="B174" s="143"/>
      <c r="C174" s="144" t="s">
        <v>215</v>
      </c>
      <c r="D174" s="144" t="s">
        <v>127</v>
      </c>
      <c r="E174" s="145" t="s">
        <v>216</v>
      </c>
      <c r="F174" s="146" t="s">
        <v>217</v>
      </c>
      <c r="G174" s="147" t="s">
        <v>172</v>
      </c>
      <c r="H174" s="148">
        <v>1.214</v>
      </c>
      <c r="I174" s="149"/>
      <c r="J174" s="150">
        <f>ROUND(I174*H174,2)</f>
        <v>0</v>
      </c>
      <c r="K174" s="146" t="s">
        <v>131</v>
      </c>
      <c r="L174" s="33"/>
      <c r="M174" s="151" t="s">
        <v>1</v>
      </c>
      <c r="N174" s="152" t="s">
        <v>46</v>
      </c>
      <c r="O174" s="58"/>
      <c r="P174" s="153">
        <f>O174*H174</f>
        <v>0</v>
      </c>
      <c r="Q174" s="153">
        <v>7.2000000000000005E-4</v>
      </c>
      <c r="R174" s="153">
        <f>Q174*H174</f>
        <v>8.7408000000000006E-4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132</v>
      </c>
      <c r="AT174" s="155" t="s">
        <v>127</v>
      </c>
      <c r="AU174" s="155" t="s">
        <v>91</v>
      </c>
      <c r="AY174" s="17" t="s">
        <v>125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89</v>
      </c>
      <c r="BK174" s="156">
        <f>ROUND(I174*H174,2)</f>
        <v>0</v>
      </c>
      <c r="BL174" s="17" t="s">
        <v>132</v>
      </c>
      <c r="BM174" s="155" t="s">
        <v>218</v>
      </c>
    </row>
    <row r="175" spans="1:65" s="2" customFormat="1" ht="19.2">
      <c r="A175" s="32"/>
      <c r="B175" s="33"/>
      <c r="C175" s="32"/>
      <c r="D175" s="157" t="s">
        <v>134</v>
      </c>
      <c r="E175" s="32"/>
      <c r="F175" s="158" t="s">
        <v>219</v>
      </c>
      <c r="G175" s="32"/>
      <c r="H175" s="32"/>
      <c r="I175" s="159"/>
      <c r="J175" s="32"/>
      <c r="K175" s="32"/>
      <c r="L175" s="33"/>
      <c r="M175" s="160"/>
      <c r="N175" s="161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134</v>
      </c>
      <c r="AU175" s="17" t="s">
        <v>91</v>
      </c>
    </row>
    <row r="176" spans="1:65" s="2" customFormat="1" ht="10.199999999999999">
      <c r="A176" s="32"/>
      <c r="B176" s="33"/>
      <c r="C176" s="32"/>
      <c r="D176" s="162" t="s">
        <v>136</v>
      </c>
      <c r="E176" s="32"/>
      <c r="F176" s="163" t="s">
        <v>220</v>
      </c>
      <c r="G176" s="32"/>
      <c r="H176" s="32"/>
      <c r="I176" s="159"/>
      <c r="J176" s="32"/>
      <c r="K176" s="32"/>
      <c r="L176" s="33"/>
      <c r="M176" s="160"/>
      <c r="N176" s="161"/>
      <c r="O176" s="58"/>
      <c r="P176" s="58"/>
      <c r="Q176" s="58"/>
      <c r="R176" s="58"/>
      <c r="S176" s="58"/>
      <c r="T176" s="5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136</v>
      </c>
      <c r="AU176" s="17" t="s">
        <v>91</v>
      </c>
    </row>
    <row r="177" spans="1:65" s="13" customFormat="1" ht="10.199999999999999">
      <c r="B177" s="164"/>
      <c r="D177" s="157" t="s">
        <v>138</v>
      </c>
      <c r="E177" s="165" t="s">
        <v>1</v>
      </c>
      <c r="F177" s="166" t="s">
        <v>201</v>
      </c>
      <c r="H177" s="165" t="s">
        <v>1</v>
      </c>
      <c r="I177" s="167"/>
      <c r="L177" s="164"/>
      <c r="M177" s="168"/>
      <c r="N177" s="169"/>
      <c r="O177" s="169"/>
      <c r="P177" s="169"/>
      <c r="Q177" s="169"/>
      <c r="R177" s="169"/>
      <c r="S177" s="169"/>
      <c r="T177" s="170"/>
      <c r="AT177" s="165" t="s">
        <v>138</v>
      </c>
      <c r="AU177" s="165" t="s">
        <v>91</v>
      </c>
      <c r="AV177" s="13" t="s">
        <v>89</v>
      </c>
      <c r="AW177" s="13" t="s">
        <v>36</v>
      </c>
      <c r="AX177" s="13" t="s">
        <v>81</v>
      </c>
      <c r="AY177" s="165" t="s">
        <v>125</v>
      </c>
    </row>
    <row r="178" spans="1:65" s="13" customFormat="1" ht="10.199999999999999">
      <c r="B178" s="164"/>
      <c r="D178" s="157" t="s">
        <v>138</v>
      </c>
      <c r="E178" s="165" t="s">
        <v>1</v>
      </c>
      <c r="F178" s="166" t="s">
        <v>202</v>
      </c>
      <c r="H178" s="165" t="s">
        <v>1</v>
      </c>
      <c r="I178" s="167"/>
      <c r="L178" s="164"/>
      <c r="M178" s="168"/>
      <c r="N178" s="169"/>
      <c r="O178" s="169"/>
      <c r="P178" s="169"/>
      <c r="Q178" s="169"/>
      <c r="R178" s="169"/>
      <c r="S178" s="169"/>
      <c r="T178" s="170"/>
      <c r="AT178" s="165" t="s">
        <v>138</v>
      </c>
      <c r="AU178" s="165" t="s">
        <v>91</v>
      </c>
      <c r="AV178" s="13" t="s">
        <v>89</v>
      </c>
      <c r="AW178" s="13" t="s">
        <v>36</v>
      </c>
      <c r="AX178" s="13" t="s">
        <v>81</v>
      </c>
      <c r="AY178" s="165" t="s">
        <v>125</v>
      </c>
    </row>
    <row r="179" spans="1:65" s="14" customFormat="1" ht="10.199999999999999">
      <c r="B179" s="171"/>
      <c r="D179" s="157" t="s">
        <v>138</v>
      </c>
      <c r="E179" s="172" t="s">
        <v>1</v>
      </c>
      <c r="F179" s="173" t="s">
        <v>203</v>
      </c>
      <c r="H179" s="174">
        <v>1.214</v>
      </c>
      <c r="I179" s="175"/>
      <c r="L179" s="171"/>
      <c r="M179" s="176"/>
      <c r="N179" s="177"/>
      <c r="O179" s="177"/>
      <c r="P179" s="177"/>
      <c r="Q179" s="177"/>
      <c r="R179" s="177"/>
      <c r="S179" s="177"/>
      <c r="T179" s="178"/>
      <c r="AT179" s="172" t="s">
        <v>138</v>
      </c>
      <c r="AU179" s="172" t="s">
        <v>91</v>
      </c>
      <c r="AV179" s="14" t="s">
        <v>91</v>
      </c>
      <c r="AW179" s="14" t="s">
        <v>36</v>
      </c>
      <c r="AX179" s="14" t="s">
        <v>81</v>
      </c>
      <c r="AY179" s="172" t="s">
        <v>125</v>
      </c>
    </row>
    <row r="180" spans="1:65" s="15" customFormat="1" ht="10.199999999999999">
      <c r="B180" s="179"/>
      <c r="D180" s="157" t="s">
        <v>138</v>
      </c>
      <c r="E180" s="180" t="s">
        <v>1</v>
      </c>
      <c r="F180" s="181" t="s">
        <v>141</v>
      </c>
      <c r="H180" s="182">
        <v>1.214</v>
      </c>
      <c r="I180" s="183"/>
      <c r="L180" s="179"/>
      <c r="M180" s="184"/>
      <c r="N180" s="185"/>
      <c r="O180" s="185"/>
      <c r="P180" s="185"/>
      <c r="Q180" s="185"/>
      <c r="R180" s="185"/>
      <c r="S180" s="185"/>
      <c r="T180" s="186"/>
      <c r="AT180" s="180" t="s">
        <v>138</v>
      </c>
      <c r="AU180" s="180" t="s">
        <v>91</v>
      </c>
      <c r="AV180" s="15" t="s">
        <v>132</v>
      </c>
      <c r="AW180" s="15" t="s">
        <v>36</v>
      </c>
      <c r="AX180" s="15" t="s">
        <v>89</v>
      </c>
      <c r="AY180" s="180" t="s">
        <v>125</v>
      </c>
    </row>
    <row r="181" spans="1:65" s="2" customFormat="1" ht="24.15" customHeight="1">
      <c r="A181" s="32"/>
      <c r="B181" s="143"/>
      <c r="C181" s="144" t="s">
        <v>221</v>
      </c>
      <c r="D181" s="144" t="s">
        <v>127</v>
      </c>
      <c r="E181" s="145" t="s">
        <v>222</v>
      </c>
      <c r="F181" s="146" t="s">
        <v>223</v>
      </c>
      <c r="G181" s="147" t="s">
        <v>224</v>
      </c>
      <c r="H181" s="148">
        <v>20</v>
      </c>
      <c r="I181" s="149"/>
      <c r="J181" s="150">
        <f>ROUND(I181*H181,2)</f>
        <v>0</v>
      </c>
      <c r="K181" s="146" t="s">
        <v>145</v>
      </c>
      <c r="L181" s="33"/>
      <c r="M181" s="151" t="s">
        <v>1</v>
      </c>
      <c r="N181" s="152" t="s">
        <v>46</v>
      </c>
      <c r="O181" s="58"/>
      <c r="P181" s="153">
        <f>O181*H181</f>
        <v>0</v>
      </c>
      <c r="Q181" s="153">
        <v>3.363E-2</v>
      </c>
      <c r="R181" s="153">
        <f>Q181*H181</f>
        <v>0.67259999999999998</v>
      </c>
      <c r="S181" s="153">
        <v>0</v>
      </c>
      <c r="T181" s="15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132</v>
      </c>
      <c r="AT181" s="155" t="s">
        <v>127</v>
      </c>
      <c r="AU181" s="155" t="s">
        <v>91</v>
      </c>
      <c r="AY181" s="17" t="s">
        <v>125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7" t="s">
        <v>89</v>
      </c>
      <c r="BK181" s="156">
        <f>ROUND(I181*H181,2)</f>
        <v>0</v>
      </c>
      <c r="BL181" s="17" t="s">
        <v>132</v>
      </c>
      <c r="BM181" s="155" t="s">
        <v>225</v>
      </c>
    </row>
    <row r="182" spans="1:65" s="2" customFormat="1" ht="48">
      <c r="A182" s="32"/>
      <c r="B182" s="33"/>
      <c r="C182" s="32"/>
      <c r="D182" s="157" t="s">
        <v>147</v>
      </c>
      <c r="E182" s="32"/>
      <c r="F182" s="187" t="s">
        <v>226</v>
      </c>
      <c r="G182" s="32"/>
      <c r="H182" s="32"/>
      <c r="I182" s="159"/>
      <c r="J182" s="32"/>
      <c r="K182" s="32"/>
      <c r="L182" s="33"/>
      <c r="M182" s="160"/>
      <c r="N182" s="161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147</v>
      </c>
      <c r="AU182" s="17" t="s">
        <v>91</v>
      </c>
    </row>
    <row r="183" spans="1:65" s="14" customFormat="1" ht="10.199999999999999">
      <c r="B183" s="171"/>
      <c r="D183" s="157" t="s">
        <v>138</v>
      </c>
      <c r="E183" s="172" t="s">
        <v>1</v>
      </c>
      <c r="F183" s="173" t="s">
        <v>227</v>
      </c>
      <c r="H183" s="174">
        <v>20</v>
      </c>
      <c r="I183" s="175"/>
      <c r="L183" s="171"/>
      <c r="M183" s="176"/>
      <c r="N183" s="177"/>
      <c r="O183" s="177"/>
      <c r="P183" s="177"/>
      <c r="Q183" s="177"/>
      <c r="R183" s="177"/>
      <c r="S183" s="177"/>
      <c r="T183" s="178"/>
      <c r="AT183" s="172" t="s">
        <v>138</v>
      </c>
      <c r="AU183" s="172" t="s">
        <v>91</v>
      </c>
      <c r="AV183" s="14" t="s">
        <v>91</v>
      </c>
      <c r="AW183" s="14" t="s">
        <v>36</v>
      </c>
      <c r="AX183" s="14" t="s">
        <v>89</v>
      </c>
      <c r="AY183" s="172" t="s">
        <v>125</v>
      </c>
    </row>
    <row r="184" spans="1:65" s="2" customFormat="1" ht="37.799999999999997" customHeight="1">
      <c r="A184" s="32"/>
      <c r="B184" s="143"/>
      <c r="C184" s="144" t="s">
        <v>8</v>
      </c>
      <c r="D184" s="144" t="s">
        <v>127</v>
      </c>
      <c r="E184" s="145" t="s">
        <v>228</v>
      </c>
      <c r="F184" s="146" t="s">
        <v>229</v>
      </c>
      <c r="G184" s="147" t="s">
        <v>130</v>
      </c>
      <c r="H184" s="148">
        <v>1144</v>
      </c>
      <c r="I184" s="149"/>
      <c r="J184" s="150">
        <f>ROUND(I184*H184,2)</f>
        <v>0</v>
      </c>
      <c r="K184" s="146" t="s">
        <v>131</v>
      </c>
      <c r="L184" s="33"/>
      <c r="M184" s="151" t="s">
        <v>1</v>
      </c>
      <c r="N184" s="152" t="s">
        <v>46</v>
      </c>
      <c r="O184" s="58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5" t="s">
        <v>132</v>
      </c>
      <c r="AT184" s="155" t="s">
        <v>127</v>
      </c>
      <c r="AU184" s="155" t="s">
        <v>91</v>
      </c>
      <c r="AY184" s="17" t="s">
        <v>125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7" t="s">
        <v>89</v>
      </c>
      <c r="BK184" s="156">
        <f>ROUND(I184*H184,2)</f>
        <v>0</v>
      </c>
      <c r="BL184" s="17" t="s">
        <v>132</v>
      </c>
      <c r="BM184" s="155" t="s">
        <v>230</v>
      </c>
    </row>
    <row r="185" spans="1:65" s="2" customFormat="1" ht="38.4">
      <c r="A185" s="32"/>
      <c r="B185" s="33"/>
      <c r="C185" s="32"/>
      <c r="D185" s="157" t="s">
        <v>134</v>
      </c>
      <c r="E185" s="32"/>
      <c r="F185" s="158" t="s">
        <v>231</v>
      </c>
      <c r="G185" s="32"/>
      <c r="H185" s="32"/>
      <c r="I185" s="159"/>
      <c r="J185" s="32"/>
      <c r="K185" s="32"/>
      <c r="L185" s="33"/>
      <c r="M185" s="160"/>
      <c r="N185" s="161"/>
      <c r="O185" s="58"/>
      <c r="P185" s="58"/>
      <c r="Q185" s="58"/>
      <c r="R185" s="58"/>
      <c r="S185" s="58"/>
      <c r="T185" s="59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134</v>
      </c>
      <c r="AU185" s="17" t="s">
        <v>91</v>
      </c>
    </row>
    <row r="186" spans="1:65" s="2" customFormat="1" ht="10.199999999999999">
      <c r="A186" s="32"/>
      <c r="B186" s="33"/>
      <c r="C186" s="32"/>
      <c r="D186" s="162" t="s">
        <v>136</v>
      </c>
      <c r="E186" s="32"/>
      <c r="F186" s="163" t="s">
        <v>232</v>
      </c>
      <c r="G186" s="32"/>
      <c r="H186" s="32"/>
      <c r="I186" s="159"/>
      <c r="J186" s="32"/>
      <c r="K186" s="32"/>
      <c r="L186" s="33"/>
      <c r="M186" s="160"/>
      <c r="N186" s="161"/>
      <c r="O186" s="58"/>
      <c r="P186" s="58"/>
      <c r="Q186" s="58"/>
      <c r="R186" s="58"/>
      <c r="S186" s="58"/>
      <c r="T186" s="5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136</v>
      </c>
      <c r="AU186" s="17" t="s">
        <v>91</v>
      </c>
    </row>
    <row r="187" spans="1:65" s="13" customFormat="1" ht="10.199999999999999">
      <c r="B187" s="164"/>
      <c r="D187" s="157" t="s">
        <v>138</v>
      </c>
      <c r="E187" s="165" t="s">
        <v>1</v>
      </c>
      <c r="F187" s="166" t="s">
        <v>233</v>
      </c>
      <c r="H187" s="165" t="s">
        <v>1</v>
      </c>
      <c r="I187" s="167"/>
      <c r="L187" s="164"/>
      <c r="M187" s="168"/>
      <c r="N187" s="169"/>
      <c r="O187" s="169"/>
      <c r="P187" s="169"/>
      <c r="Q187" s="169"/>
      <c r="R187" s="169"/>
      <c r="S187" s="169"/>
      <c r="T187" s="170"/>
      <c r="AT187" s="165" t="s">
        <v>138</v>
      </c>
      <c r="AU187" s="165" t="s">
        <v>91</v>
      </c>
      <c r="AV187" s="13" t="s">
        <v>89</v>
      </c>
      <c r="AW187" s="13" t="s">
        <v>36</v>
      </c>
      <c r="AX187" s="13" t="s">
        <v>81</v>
      </c>
      <c r="AY187" s="165" t="s">
        <v>125</v>
      </c>
    </row>
    <row r="188" spans="1:65" s="14" customFormat="1" ht="10.199999999999999">
      <c r="B188" s="171"/>
      <c r="D188" s="157" t="s">
        <v>138</v>
      </c>
      <c r="E188" s="172" t="s">
        <v>1</v>
      </c>
      <c r="F188" s="173" t="s">
        <v>234</v>
      </c>
      <c r="H188" s="174">
        <v>1144</v>
      </c>
      <c r="I188" s="175"/>
      <c r="L188" s="171"/>
      <c r="M188" s="176"/>
      <c r="N188" s="177"/>
      <c r="O188" s="177"/>
      <c r="P188" s="177"/>
      <c r="Q188" s="177"/>
      <c r="R188" s="177"/>
      <c r="S188" s="177"/>
      <c r="T188" s="178"/>
      <c r="AT188" s="172" t="s">
        <v>138</v>
      </c>
      <c r="AU188" s="172" t="s">
        <v>91</v>
      </c>
      <c r="AV188" s="14" t="s">
        <v>91</v>
      </c>
      <c r="AW188" s="14" t="s">
        <v>36</v>
      </c>
      <c r="AX188" s="14" t="s">
        <v>89</v>
      </c>
      <c r="AY188" s="172" t="s">
        <v>125</v>
      </c>
    </row>
    <row r="189" spans="1:65" s="2" customFormat="1" ht="21.75" customHeight="1">
      <c r="A189" s="32"/>
      <c r="B189" s="143"/>
      <c r="C189" s="144" t="s">
        <v>235</v>
      </c>
      <c r="D189" s="144" t="s">
        <v>127</v>
      </c>
      <c r="E189" s="145" t="s">
        <v>236</v>
      </c>
      <c r="F189" s="146" t="s">
        <v>237</v>
      </c>
      <c r="G189" s="147" t="s">
        <v>130</v>
      </c>
      <c r="H189" s="148">
        <v>156</v>
      </c>
      <c r="I189" s="149"/>
      <c r="J189" s="150">
        <f>ROUND(I189*H189,2)</f>
        <v>0</v>
      </c>
      <c r="K189" s="146" t="s">
        <v>145</v>
      </c>
      <c r="L189" s="33"/>
      <c r="M189" s="151" t="s">
        <v>1</v>
      </c>
      <c r="N189" s="152" t="s">
        <v>46</v>
      </c>
      <c r="O189" s="58"/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5" t="s">
        <v>132</v>
      </c>
      <c r="AT189" s="155" t="s">
        <v>127</v>
      </c>
      <c r="AU189" s="155" t="s">
        <v>91</v>
      </c>
      <c r="AY189" s="17" t="s">
        <v>125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7" t="s">
        <v>89</v>
      </c>
      <c r="BK189" s="156">
        <f>ROUND(I189*H189,2)</f>
        <v>0</v>
      </c>
      <c r="BL189" s="17" t="s">
        <v>132</v>
      </c>
      <c r="BM189" s="155" t="s">
        <v>238</v>
      </c>
    </row>
    <row r="190" spans="1:65" s="14" customFormat="1" ht="10.199999999999999">
      <c r="B190" s="171"/>
      <c r="D190" s="157" t="s">
        <v>138</v>
      </c>
      <c r="E190" s="172" t="s">
        <v>1</v>
      </c>
      <c r="F190" s="173" t="s">
        <v>239</v>
      </c>
      <c r="H190" s="174">
        <v>299</v>
      </c>
      <c r="I190" s="175"/>
      <c r="L190" s="171"/>
      <c r="M190" s="176"/>
      <c r="N190" s="177"/>
      <c r="O190" s="177"/>
      <c r="P190" s="177"/>
      <c r="Q190" s="177"/>
      <c r="R190" s="177"/>
      <c r="S190" s="177"/>
      <c r="T190" s="178"/>
      <c r="AT190" s="172" t="s">
        <v>138</v>
      </c>
      <c r="AU190" s="172" t="s">
        <v>91</v>
      </c>
      <c r="AV190" s="14" t="s">
        <v>91</v>
      </c>
      <c r="AW190" s="14" t="s">
        <v>36</v>
      </c>
      <c r="AX190" s="14" t="s">
        <v>81</v>
      </c>
      <c r="AY190" s="172" t="s">
        <v>125</v>
      </c>
    </row>
    <row r="191" spans="1:65" s="14" customFormat="1" ht="10.199999999999999">
      <c r="B191" s="171"/>
      <c r="D191" s="157" t="s">
        <v>138</v>
      </c>
      <c r="E191" s="172" t="s">
        <v>1</v>
      </c>
      <c r="F191" s="173" t="s">
        <v>240</v>
      </c>
      <c r="H191" s="174">
        <v>429</v>
      </c>
      <c r="I191" s="175"/>
      <c r="L191" s="171"/>
      <c r="M191" s="176"/>
      <c r="N191" s="177"/>
      <c r="O191" s="177"/>
      <c r="P191" s="177"/>
      <c r="Q191" s="177"/>
      <c r="R191" s="177"/>
      <c r="S191" s="177"/>
      <c r="T191" s="178"/>
      <c r="AT191" s="172" t="s">
        <v>138</v>
      </c>
      <c r="AU191" s="172" t="s">
        <v>91</v>
      </c>
      <c r="AV191" s="14" t="s">
        <v>91</v>
      </c>
      <c r="AW191" s="14" t="s">
        <v>36</v>
      </c>
      <c r="AX191" s="14" t="s">
        <v>81</v>
      </c>
      <c r="AY191" s="172" t="s">
        <v>125</v>
      </c>
    </row>
    <row r="192" spans="1:65" s="14" customFormat="1" ht="10.199999999999999">
      <c r="B192" s="171"/>
      <c r="D192" s="157" t="s">
        <v>138</v>
      </c>
      <c r="E192" s="172" t="s">
        <v>1</v>
      </c>
      <c r="F192" s="173" t="s">
        <v>241</v>
      </c>
      <c r="H192" s="174">
        <v>-572</v>
      </c>
      <c r="I192" s="175"/>
      <c r="L192" s="171"/>
      <c r="M192" s="176"/>
      <c r="N192" s="177"/>
      <c r="O192" s="177"/>
      <c r="P192" s="177"/>
      <c r="Q192" s="177"/>
      <c r="R192" s="177"/>
      <c r="S192" s="177"/>
      <c r="T192" s="178"/>
      <c r="AT192" s="172" t="s">
        <v>138</v>
      </c>
      <c r="AU192" s="172" t="s">
        <v>91</v>
      </c>
      <c r="AV192" s="14" t="s">
        <v>91</v>
      </c>
      <c r="AW192" s="14" t="s">
        <v>36</v>
      </c>
      <c r="AX192" s="14" t="s">
        <v>81</v>
      </c>
      <c r="AY192" s="172" t="s">
        <v>125</v>
      </c>
    </row>
    <row r="193" spans="1:65" s="15" customFormat="1" ht="10.199999999999999">
      <c r="B193" s="179"/>
      <c r="D193" s="157" t="s">
        <v>138</v>
      </c>
      <c r="E193" s="180" t="s">
        <v>1</v>
      </c>
      <c r="F193" s="181" t="s">
        <v>141</v>
      </c>
      <c r="H193" s="182">
        <v>156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0" t="s">
        <v>138</v>
      </c>
      <c r="AU193" s="180" t="s">
        <v>91</v>
      </c>
      <c r="AV193" s="15" t="s">
        <v>132</v>
      </c>
      <c r="AW193" s="15" t="s">
        <v>36</v>
      </c>
      <c r="AX193" s="15" t="s">
        <v>89</v>
      </c>
      <c r="AY193" s="180" t="s">
        <v>125</v>
      </c>
    </row>
    <row r="194" spans="1:65" s="2" customFormat="1" ht="24.15" customHeight="1">
      <c r="A194" s="32"/>
      <c r="B194" s="143"/>
      <c r="C194" s="144" t="s">
        <v>242</v>
      </c>
      <c r="D194" s="144" t="s">
        <v>127</v>
      </c>
      <c r="E194" s="145" t="s">
        <v>243</v>
      </c>
      <c r="F194" s="146" t="s">
        <v>244</v>
      </c>
      <c r="G194" s="147" t="s">
        <v>130</v>
      </c>
      <c r="H194" s="148">
        <v>572</v>
      </c>
      <c r="I194" s="149"/>
      <c r="J194" s="150">
        <f>ROUND(I194*H194,2)</f>
        <v>0</v>
      </c>
      <c r="K194" s="146" t="s">
        <v>131</v>
      </c>
      <c r="L194" s="33"/>
      <c r="M194" s="151" t="s">
        <v>1</v>
      </c>
      <c r="N194" s="152" t="s">
        <v>46</v>
      </c>
      <c r="O194" s="58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132</v>
      </c>
      <c r="AT194" s="155" t="s">
        <v>127</v>
      </c>
      <c r="AU194" s="155" t="s">
        <v>91</v>
      </c>
      <c r="AY194" s="17" t="s">
        <v>125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7" t="s">
        <v>89</v>
      </c>
      <c r="BK194" s="156">
        <f>ROUND(I194*H194,2)</f>
        <v>0</v>
      </c>
      <c r="BL194" s="17" t="s">
        <v>132</v>
      </c>
      <c r="BM194" s="155" t="s">
        <v>245</v>
      </c>
    </row>
    <row r="195" spans="1:65" s="2" customFormat="1" ht="28.8">
      <c r="A195" s="32"/>
      <c r="B195" s="33"/>
      <c r="C195" s="32"/>
      <c r="D195" s="157" t="s">
        <v>134</v>
      </c>
      <c r="E195" s="32"/>
      <c r="F195" s="158" t="s">
        <v>246</v>
      </c>
      <c r="G195" s="32"/>
      <c r="H195" s="32"/>
      <c r="I195" s="159"/>
      <c r="J195" s="32"/>
      <c r="K195" s="32"/>
      <c r="L195" s="33"/>
      <c r="M195" s="160"/>
      <c r="N195" s="161"/>
      <c r="O195" s="58"/>
      <c r="P195" s="58"/>
      <c r="Q195" s="58"/>
      <c r="R195" s="58"/>
      <c r="S195" s="58"/>
      <c r="T195" s="5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134</v>
      </c>
      <c r="AU195" s="17" t="s">
        <v>91</v>
      </c>
    </row>
    <row r="196" spans="1:65" s="2" customFormat="1" ht="10.199999999999999">
      <c r="A196" s="32"/>
      <c r="B196" s="33"/>
      <c r="C196" s="32"/>
      <c r="D196" s="162" t="s">
        <v>136</v>
      </c>
      <c r="E196" s="32"/>
      <c r="F196" s="163" t="s">
        <v>247</v>
      </c>
      <c r="G196" s="32"/>
      <c r="H196" s="32"/>
      <c r="I196" s="159"/>
      <c r="J196" s="32"/>
      <c r="K196" s="32"/>
      <c r="L196" s="33"/>
      <c r="M196" s="160"/>
      <c r="N196" s="161"/>
      <c r="O196" s="58"/>
      <c r="P196" s="58"/>
      <c r="Q196" s="58"/>
      <c r="R196" s="58"/>
      <c r="S196" s="58"/>
      <c r="T196" s="59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136</v>
      </c>
      <c r="AU196" s="17" t="s">
        <v>91</v>
      </c>
    </row>
    <row r="197" spans="1:65" s="13" customFormat="1" ht="10.199999999999999">
      <c r="B197" s="164"/>
      <c r="D197" s="157" t="s">
        <v>138</v>
      </c>
      <c r="E197" s="165" t="s">
        <v>1</v>
      </c>
      <c r="F197" s="166" t="s">
        <v>248</v>
      </c>
      <c r="H197" s="165" t="s">
        <v>1</v>
      </c>
      <c r="I197" s="167"/>
      <c r="L197" s="164"/>
      <c r="M197" s="168"/>
      <c r="N197" s="169"/>
      <c r="O197" s="169"/>
      <c r="P197" s="169"/>
      <c r="Q197" s="169"/>
      <c r="R197" s="169"/>
      <c r="S197" s="169"/>
      <c r="T197" s="170"/>
      <c r="AT197" s="165" t="s">
        <v>138</v>
      </c>
      <c r="AU197" s="165" t="s">
        <v>91</v>
      </c>
      <c r="AV197" s="13" t="s">
        <v>89</v>
      </c>
      <c r="AW197" s="13" t="s">
        <v>36</v>
      </c>
      <c r="AX197" s="13" t="s">
        <v>81</v>
      </c>
      <c r="AY197" s="165" t="s">
        <v>125</v>
      </c>
    </row>
    <row r="198" spans="1:65" s="14" customFormat="1" ht="10.199999999999999">
      <c r="B198" s="171"/>
      <c r="D198" s="157" t="s">
        <v>138</v>
      </c>
      <c r="E198" s="172" t="s">
        <v>1</v>
      </c>
      <c r="F198" s="173" t="s">
        <v>249</v>
      </c>
      <c r="H198" s="174">
        <v>572</v>
      </c>
      <c r="I198" s="175"/>
      <c r="L198" s="171"/>
      <c r="M198" s="176"/>
      <c r="N198" s="177"/>
      <c r="O198" s="177"/>
      <c r="P198" s="177"/>
      <c r="Q198" s="177"/>
      <c r="R198" s="177"/>
      <c r="S198" s="177"/>
      <c r="T198" s="178"/>
      <c r="AT198" s="172" t="s">
        <v>138</v>
      </c>
      <c r="AU198" s="172" t="s">
        <v>91</v>
      </c>
      <c r="AV198" s="14" t="s">
        <v>91</v>
      </c>
      <c r="AW198" s="14" t="s">
        <v>36</v>
      </c>
      <c r="AX198" s="14" t="s">
        <v>81</v>
      </c>
      <c r="AY198" s="172" t="s">
        <v>125</v>
      </c>
    </row>
    <row r="199" spans="1:65" s="15" customFormat="1" ht="10.199999999999999">
      <c r="B199" s="179"/>
      <c r="D199" s="157" t="s">
        <v>138</v>
      </c>
      <c r="E199" s="180" t="s">
        <v>1</v>
      </c>
      <c r="F199" s="181" t="s">
        <v>141</v>
      </c>
      <c r="H199" s="182">
        <v>572</v>
      </c>
      <c r="I199" s="183"/>
      <c r="L199" s="179"/>
      <c r="M199" s="184"/>
      <c r="N199" s="185"/>
      <c r="O199" s="185"/>
      <c r="P199" s="185"/>
      <c r="Q199" s="185"/>
      <c r="R199" s="185"/>
      <c r="S199" s="185"/>
      <c r="T199" s="186"/>
      <c r="AT199" s="180" t="s">
        <v>138</v>
      </c>
      <c r="AU199" s="180" t="s">
        <v>91</v>
      </c>
      <c r="AV199" s="15" t="s">
        <v>132</v>
      </c>
      <c r="AW199" s="15" t="s">
        <v>36</v>
      </c>
      <c r="AX199" s="15" t="s">
        <v>89</v>
      </c>
      <c r="AY199" s="180" t="s">
        <v>125</v>
      </c>
    </row>
    <row r="200" spans="1:65" s="2" customFormat="1" ht="24.15" customHeight="1">
      <c r="A200" s="32"/>
      <c r="B200" s="143"/>
      <c r="C200" s="144" t="s">
        <v>250</v>
      </c>
      <c r="D200" s="144" t="s">
        <v>127</v>
      </c>
      <c r="E200" s="145" t="s">
        <v>251</v>
      </c>
      <c r="F200" s="146" t="s">
        <v>252</v>
      </c>
      <c r="G200" s="147" t="s">
        <v>130</v>
      </c>
      <c r="H200" s="148">
        <v>572</v>
      </c>
      <c r="I200" s="149"/>
      <c r="J200" s="150">
        <f>ROUND(I200*H200,2)</f>
        <v>0</v>
      </c>
      <c r="K200" s="146" t="s">
        <v>131</v>
      </c>
      <c r="L200" s="33"/>
      <c r="M200" s="151" t="s">
        <v>1</v>
      </c>
      <c r="N200" s="152" t="s">
        <v>46</v>
      </c>
      <c r="O200" s="58"/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5" t="s">
        <v>132</v>
      </c>
      <c r="AT200" s="155" t="s">
        <v>127</v>
      </c>
      <c r="AU200" s="155" t="s">
        <v>91</v>
      </c>
      <c r="AY200" s="17" t="s">
        <v>125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7" t="s">
        <v>89</v>
      </c>
      <c r="BK200" s="156">
        <f>ROUND(I200*H200,2)</f>
        <v>0</v>
      </c>
      <c r="BL200" s="17" t="s">
        <v>132</v>
      </c>
      <c r="BM200" s="155" t="s">
        <v>253</v>
      </c>
    </row>
    <row r="201" spans="1:65" s="2" customFormat="1" ht="28.8">
      <c r="A201" s="32"/>
      <c r="B201" s="33"/>
      <c r="C201" s="32"/>
      <c r="D201" s="157" t="s">
        <v>134</v>
      </c>
      <c r="E201" s="32"/>
      <c r="F201" s="158" t="s">
        <v>254</v>
      </c>
      <c r="G201" s="32"/>
      <c r="H201" s="32"/>
      <c r="I201" s="159"/>
      <c r="J201" s="32"/>
      <c r="K201" s="32"/>
      <c r="L201" s="33"/>
      <c r="M201" s="160"/>
      <c r="N201" s="161"/>
      <c r="O201" s="58"/>
      <c r="P201" s="58"/>
      <c r="Q201" s="58"/>
      <c r="R201" s="58"/>
      <c r="S201" s="58"/>
      <c r="T201" s="5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134</v>
      </c>
      <c r="AU201" s="17" t="s">
        <v>91</v>
      </c>
    </row>
    <row r="202" spans="1:65" s="2" customFormat="1" ht="10.199999999999999">
      <c r="A202" s="32"/>
      <c r="B202" s="33"/>
      <c r="C202" s="32"/>
      <c r="D202" s="162" t="s">
        <v>136</v>
      </c>
      <c r="E202" s="32"/>
      <c r="F202" s="163" t="s">
        <v>255</v>
      </c>
      <c r="G202" s="32"/>
      <c r="H202" s="32"/>
      <c r="I202" s="159"/>
      <c r="J202" s="32"/>
      <c r="K202" s="32"/>
      <c r="L202" s="33"/>
      <c r="M202" s="160"/>
      <c r="N202" s="161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136</v>
      </c>
      <c r="AU202" s="17" t="s">
        <v>91</v>
      </c>
    </row>
    <row r="203" spans="1:65" s="2" customFormat="1" ht="409.6">
      <c r="A203" s="32"/>
      <c r="B203" s="33"/>
      <c r="C203" s="32"/>
      <c r="D203" s="157" t="s">
        <v>256</v>
      </c>
      <c r="E203" s="32"/>
      <c r="F203" s="187" t="s">
        <v>257</v>
      </c>
      <c r="G203" s="32"/>
      <c r="H203" s="32"/>
      <c r="I203" s="159"/>
      <c r="J203" s="32"/>
      <c r="K203" s="32"/>
      <c r="L203" s="33"/>
      <c r="M203" s="160"/>
      <c r="N203" s="161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256</v>
      </c>
      <c r="AU203" s="17" t="s">
        <v>91</v>
      </c>
    </row>
    <row r="204" spans="1:65" s="13" customFormat="1" ht="10.199999999999999">
      <c r="B204" s="164"/>
      <c r="D204" s="157" t="s">
        <v>138</v>
      </c>
      <c r="E204" s="165" t="s">
        <v>1</v>
      </c>
      <c r="F204" s="166" t="s">
        <v>258</v>
      </c>
      <c r="H204" s="165" t="s">
        <v>1</v>
      </c>
      <c r="I204" s="167"/>
      <c r="L204" s="164"/>
      <c r="M204" s="168"/>
      <c r="N204" s="169"/>
      <c r="O204" s="169"/>
      <c r="P204" s="169"/>
      <c r="Q204" s="169"/>
      <c r="R204" s="169"/>
      <c r="S204" s="169"/>
      <c r="T204" s="170"/>
      <c r="AT204" s="165" t="s">
        <v>138</v>
      </c>
      <c r="AU204" s="165" t="s">
        <v>91</v>
      </c>
      <c r="AV204" s="13" t="s">
        <v>89</v>
      </c>
      <c r="AW204" s="13" t="s">
        <v>36</v>
      </c>
      <c r="AX204" s="13" t="s">
        <v>81</v>
      </c>
      <c r="AY204" s="165" t="s">
        <v>125</v>
      </c>
    </row>
    <row r="205" spans="1:65" s="14" customFormat="1" ht="10.199999999999999">
      <c r="B205" s="171"/>
      <c r="D205" s="157" t="s">
        <v>138</v>
      </c>
      <c r="E205" s="172" t="s">
        <v>1</v>
      </c>
      <c r="F205" s="173" t="s">
        <v>259</v>
      </c>
      <c r="H205" s="174">
        <v>572</v>
      </c>
      <c r="I205" s="175"/>
      <c r="L205" s="171"/>
      <c r="M205" s="176"/>
      <c r="N205" s="177"/>
      <c r="O205" s="177"/>
      <c r="P205" s="177"/>
      <c r="Q205" s="177"/>
      <c r="R205" s="177"/>
      <c r="S205" s="177"/>
      <c r="T205" s="178"/>
      <c r="AT205" s="172" t="s">
        <v>138</v>
      </c>
      <c r="AU205" s="172" t="s">
        <v>91</v>
      </c>
      <c r="AV205" s="14" t="s">
        <v>91</v>
      </c>
      <c r="AW205" s="14" t="s">
        <v>36</v>
      </c>
      <c r="AX205" s="14" t="s">
        <v>89</v>
      </c>
      <c r="AY205" s="172" t="s">
        <v>125</v>
      </c>
    </row>
    <row r="206" spans="1:65" s="12" customFormat="1" ht="22.8" customHeight="1">
      <c r="B206" s="130"/>
      <c r="D206" s="131" t="s">
        <v>80</v>
      </c>
      <c r="E206" s="141" t="s">
        <v>91</v>
      </c>
      <c r="F206" s="141" t="s">
        <v>260</v>
      </c>
      <c r="I206" s="133"/>
      <c r="J206" s="142">
        <f>BK206</f>
        <v>0</v>
      </c>
      <c r="L206" s="130"/>
      <c r="M206" s="135"/>
      <c r="N206" s="136"/>
      <c r="O206" s="136"/>
      <c r="P206" s="137">
        <f>SUM(P207:P212)</f>
        <v>0</v>
      </c>
      <c r="Q206" s="136"/>
      <c r="R206" s="137">
        <f>SUM(R207:R212)</f>
        <v>0.29483999999999999</v>
      </c>
      <c r="S206" s="136"/>
      <c r="T206" s="138">
        <f>SUM(T207:T212)</f>
        <v>0</v>
      </c>
      <c r="AR206" s="131" t="s">
        <v>89</v>
      </c>
      <c r="AT206" s="139" t="s">
        <v>80</v>
      </c>
      <c r="AU206" s="139" t="s">
        <v>89</v>
      </c>
      <c r="AY206" s="131" t="s">
        <v>125</v>
      </c>
      <c r="BK206" s="140">
        <f>SUM(BK207:BK212)</f>
        <v>0</v>
      </c>
    </row>
    <row r="207" spans="1:65" s="2" customFormat="1" ht="33" customHeight="1">
      <c r="A207" s="32"/>
      <c r="B207" s="143"/>
      <c r="C207" s="144" t="s">
        <v>261</v>
      </c>
      <c r="D207" s="144" t="s">
        <v>127</v>
      </c>
      <c r="E207" s="145" t="s">
        <v>262</v>
      </c>
      <c r="F207" s="146" t="s">
        <v>263</v>
      </c>
      <c r="G207" s="147" t="s">
        <v>163</v>
      </c>
      <c r="H207" s="148">
        <v>378</v>
      </c>
      <c r="I207" s="149"/>
      <c r="J207" s="150">
        <f>ROUND(I207*H207,2)</f>
        <v>0</v>
      </c>
      <c r="K207" s="146" t="s">
        <v>131</v>
      </c>
      <c r="L207" s="33"/>
      <c r="M207" s="151" t="s">
        <v>1</v>
      </c>
      <c r="N207" s="152" t="s">
        <v>46</v>
      </c>
      <c r="O207" s="58"/>
      <c r="P207" s="153">
        <f>O207*H207</f>
        <v>0</v>
      </c>
      <c r="Q207" s="153">
        <v>7.7999999999999999E-4</v>
      </c>
      <c r="R207" s="153">
        <f>Q207*H207</f>
        <v>0.29483999999999999</v>
      </c>
      <c r="S207" s="153">
        <v>0</v>
      </c>
      <c r="T207" s="15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5" t="s">
        <v>132</v>
      </c>
      <c r="AT207" s="155" t="s">
        <v>127</v>
      </c>
      <c r="AU207" s="155" t="s">
        <v>91</v>
      </c>
      <c r="AY207" s="17" t="s">
        <v>125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7" t="s">
        <v>89</v>
      </c>
      <c r="BK207" s="156">
        <f>ROUND(I207*H207,2)</f>
        <v>0</v>
      </c>
      <c r="BL207" s="17" t="s">
        <v>132</v>
      </c>
      <c r="BM207" s="155" t="s">
        <v>264</v>
      </c>
    </row>
    <row r="208" spans="1:65" s="2" customFormat="1" ht="19.2">
      <c r="A208" s="32"/>
      <c r="B208" s="33"/>
      <c r="C208" s="32"/>
      <c r="D208" s="157" t="s">
        <v>134</v>
      </c>
      <c r="E208" s="32"/>
      <c r="F208" s="158" t="s">
        <v>265</v>
      </c>
      <c r="G208" s="32"/>
      <c r="H208" s="32"/>
      <c r="I208" s="159"/>
      <c r="J208" s="32"/>
      <c r="K208" s="32"/>
      <c r="L208" s="33"/>
      <c r="M208" s="160"/>
      <c r="N208" s="161"/>
      <c r="O208" s="58"/>
      <c r="P208" s="58"/>
      <c r="Q208" s="58"/>
      <c r="R208" s="58"/>
      <c r="S208" s="58"/>
      <c r="T208" s="59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134</v>
      </c>
      <c r="AU208" s="17" t="s">
        <v>91</v>
      </c>
    </row>
    <row r="209" spans="1:65" s="2" customFormat="1" ht="10.199999999999999">
      <c r="A209" s="32"/>
      <c r="B209" s="33"/>
      <c r="C209" s="32"/>
      <c r="D209" s="162" t="s">
        <v>136</v>
      </c>
      <c r="E209" s="32"/>
      <c r="F209" s="163" t="s">
        <v>266</v>
      </c>
      <c r="G209" s="32"/>
      <c r="H209" s="32"/>
      <c r="I209" s="159"/>
      <c r="J209" s="32"/>
      <c r="K209" s="32"/>
      <c r="L209" s="33"/>
      <c r="M209" s="160"/>
      <c r="N209" s="161"/>
      <c r="O209" s="58"/>
      <c r="P209" s="58"/>
      <c r="Q209" s="58"/>
      <c r="R209" s="58"/>
      <c r="S209" s="58"/>
      <c r="T209" s="5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136</v>
      </c>
      <c r="AU209" s="17" t="s">
        <v>91</v>
      </c>
    </row>
    <row r="210" spans="1:65" s="2" customFormat="1" ht="24.15" customHeight="1">
      <c r="A210" s="32"/>
      <c r="B210" s="143"/>
      <c r="C210" s="144" t="s">
        <v>267</v>
      </c>
      <c r="D210" s="144" t="s">
        <v>127</v>
      </c>
      <c r="E210" s="145" t="s">
        <v>268</v>
      </c>
      <c r="F210" s="146" t="s">
        <v>269</v>
      </c>
      <c r="G210" s="147" t="s">
        <v>163</v>
      </c>
      <c r="H210" s="148">
        <v>378</v>
      </c>
      <c r="I210" s="149"/>
      <c r="J210" s="150">
        <f>ROUND(I210*H210,2)</f>
        <v>0</v>
      </c>
      <c r="K210" s="146" t="s">
        <v>131</v>
      </c>
      <c r="L210" s="33"/>
      <c r="M210" s="151" t="s">
        <v>1</v>
      </c>
      <c r="N210" s="152" t="s">
        <v>46</v>
      </c>
      <c r="O210" s="58"/>
      <c r="P210" s="153">
        <f>O210*H210</f>
        <v>0</v>
      </c>
      <c r="Q210" s="153">
        <v>0</v>
      </c>
      <c r="R210" s="153">
        <f>Q210*H210</f>
        <v>0</v>
      </c>
      <c r="S210" s="153">
        <v>0</v>
      </c>
      <c r="T210" s="154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5" t="s">
        <v>132</v>
      </c>
      <c r="AT210" s="155" t="s">
        <v>127</v>
      </c>
      <c r="AU210" s="155" t="s">
        <v>91</v>
      </c>
      <c r="AY210" s="17" t="s">
        <v>125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7" t="s">
        <v>89</v>
      </c>
      <c r="BK210" s="156">
        <f>ROUND(I210*H210,2)</f>
        <v>0</v>
      </c>
      <c r="BL210" s="17" t="s">
        <v>132</v>
      </c>
      <c r="BM210" s="155" t="s">
        <v>270</v>
      </c>
    </row>
    <row r="211" spans="1:65" s="2" customFormat="1" ht="10.199999999999999">
      <c r="A211" s="32"/>
      <c r="B211" s="33"/>
      <c r="C211" s="32"/>
      <c r="D211" s="157" t="s">
        <v>134</v>
      </c>
      <c r="E211" s="32"/>
      <c r="F211" s="158" t="s">
        <v>269</v>
      </c>
      <c r="G211" s="32"/>
      <c r="H211" s="32"/>
      <c r="I211" s="159"/>
      <c r="J211" s="32"/>
      <c r="K211" s="32"/>
      <c r="L211" s="33"/>
      <c r="M211" s="160"/>
      <c r="N211" s="161"/>
      <c r="O211" s="58"/>
      <c r="P211" s="58"/>
      <c r="Q211" s="58"/>
      <c r="R211" s="58"/>
      <c r="S211" s="58"/>
      <c r="T211" s="5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134</v>
      </c>
      <c r="AU211" s="17" t="s">
        <v>91</v>
      </c>
    </row>
    <row r="212" spans="1:65" s="2" customFormat="1" ht="10.199999999999999">
      <c r="A212" s="32"/>
      <c r="B212" s="33"/>
      <c r="C212" s="32"/>
      <c r="D212" s="162" t="s">
        <v>136</v>
      </c>
      <c r="E212" s="32"/>
      <c r="F212" s="163" t="s">
        <v>271</v>
      </c>
      <c r="G212" s="32"/>
      <c r="H212" s="32"/>
      <c r="I212" s="159"/>
      <c r="J212" s="32"/>
      <c r="K212" s="32"/>
      <c r="L212" s="33"/>
      <c r="M212" s="160"/>
      <c r="N212" s="161"/>
      <c r="O212" s="58"/>
      <c r="P212" s="58"/>
      <c r="Q212" s="58"/>
      <c r="R212" s="58"/>
      <c r="S212" s="58"/>
      <c r="T212" s="59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136</v>
      </c>
      <c r="AU212" s="17" t="s">
        <v>91</v>
      </c>
    </row>
    <row r="213" spans="1:65" s="12" customFormat="1" ht="22.8" customHeight="1">
      <c r="B213" s="130"/>
      <c r="D213" s="131" t="s">
        <v>80</v>
      </c>
      <c r="E213" s="141" t="s">
        <v>188</v>
      </c>
      <c r="F213" s="141" t="s">
        <v>272</v>
      </c>
      <c r="I213" s="133"/>
      <c r="J213" s="142">
        <f>BK213</f>
        <v>0</v>
      </c>
      <c r="L213" s="130"/>
      <c r="M213" s="135"/>
      <c r="N213" s="136"/>
      <c r="O213" s="136"/>
      <c r="P213" s="137">
        <f>SUM(P214:P219)</f>
        <v>0</v>
      </c>
      <c r="Q213" s="136"/>
      <c r="R213" s="137">
        <f>SUM(R214:R219)</f>
        <v>0</v>
      </c>
      <c r="S213" s="136"/>
      <c r="T213" s="138">
        <f>SUM(T214:T219)</f>
        <v>16.5</v>
      </c>
      <c r="AR213" s="131" t="s">
        <v>89</v>
      </c>
      <c r="AT213" s="139" t="s">
        <v>80</v>
      </c>
      <c r="AU213" s="139" t="s">
        <v>89</v>
      </c>
      <c r="AY213" s="131" t="s">
        <v>125</v>
      </c>
      <c r="BK213" s="140">
        <f>SUM(BK214:BK219)</f>
        <v>0</v>
      </c>
    </row>
    <row r="214" spans="1:65" s="2" customFormat="1" ht="24.15" customHeight="1">
      <c r="A214" s="32"/>
      <c r="B214" s="143"/>
      <c r="C214" s="144" t="s">
        <v>7</v>
      </c>
      <c r="D214" s="144" t="s">
        <v>127</v>
      </c>
      <c r="E214" s="145" t="s">
        <v>273</v>
      </c>
      <c r="F214" s="146" t="s">
        <v>274</v>
      </c>
      <c r="G214" s="147" t="s">
        <v>130</v>
      </c>
      <c r="H214" s="148">
        <v>7.5</v>
      </c>
      <c r="I214" s="149"/>
      <c r="J214" s="150">
        <f>ROUND(I214*H214,2)</f>
        <v>0</v>
      </c>
      <c r="K214" s="146" t="s">
        <v>131</v>
      </c>
      <c r="L214" s="33"/>
      <c r="M214" s="151" t="s">
        <v>1</v>
      </c>
      <c r="N214" s="152" t="s">
        <v>46</v>
      </c>
      <c r="O214" s="58"/>
      <c r="P214" s="153">
        <f>O214*H214</f>
        <v>0</v>
      </c>
      <c r="Q214" s="153">
        <v>0</v>
      </c>
      <c r="R214" s="153">
        <f>Q214*H214</f>
        <v>0</v>
      </c>
      <c r="S214" s="153">
        <v>2.2000000000000002</v>
      </c>
      <c r="T214" s="154">
        <f>S214*H214</f>
        <v>16.5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5" t="s">
        <v>132</v>
      </c>
      <c r="AT214" s="155" t="s">
        <v>127</v>
      </c>
      <c r="AU214" s="155" t="s">
        <v>91</v>
      </c>
      <c r="AY214" s="17" t="s">
        <v>125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7" t="s">
        <v>89</v>
      </c>
      <c r="BK214" s="156">
        <f>ROUND(I214*H214,2)</f>
        <v>0</v>
      </c>
      <c r="BL214" s="17" t="s">
        <v>132</v>
      </c>
      <c r="BM214" s="155" t="s">
        <v>275</v>
      </c>
    </row>
    <row r="215" spans="1:65" s="2" customFormat="1" ht="38.4">
      <c r="A215" s="32"/>
      <c r="B215" s="33"/>
      <c r="C215" s="32"/>
      <c r="D215" s="157" t="s">
        <v>134</v>
      </c>
      <c r="E215" s="32"/>
      <c r="F215" s="158" t="s">
        <v>276</v>
      </c>
      <c r="G215" s="32"/>
      <c r="H215" s="32"/>
      <c r="I215" s="159"/>
      <c r="J215" s="32"/>
      <c r="K215" s="32"/>
      <c r="L215" s="33"/>
      <c r="M215" s="160"/>
      <c r="N215" s="161"/>
      <c r="O215" s="58"/>
      <c r="P215" s="58"/>
      <c r="Q215" s="58"/>
      <c r="R215" s="58"/>
      <c r="S215" s="58"/>
      <c r="T215" s="5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134</v>
      </c>
      <c r="AU215" s="17" t="s">
        <v>91</v>
      </c>
    </row>
    <row r="216" spans="1:65" s="2" customFormat="1" ht="10.199999999999999">
      <c r="A216" s="32"/>
      <c r="B216" s="33"/>
      <c r="C216" s="32"/>
      <c r="D216" s="162" t="s">
        <v>136</v>
      </c>
      <c r="E216" s="32"/>
      <c r="F216" s="163" t="s">
        <v>277</v>
      </c>
      <c r="G216" s="32"/>
      <c r="H216" s="32"/>
      <c r="I216" s="159"/>
      <c r="J216" s="32"/>
      <c r="K216" s="32"/>
      <c r="L216" s="33"/>
      <c r="M216" s="160"/>
      <c r="N216" s="161"/>
      <c r="O216" s="58"/>
      <c r="P216" s="58"/>
      <c r="Q216" s="58"/>
      <c r="R216" s="58"/>
      <c r="S216" s="58"/>
      <c r="T216" s="59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136</v>
      </c>
      <c r="AU216" s="17" t="s">
        <v>91</v>
      </c>
    </row>
    <row r="217" spans="1:65" s="13" customFormat="1" ht="10.199999999999999">
      <c r="B217" s="164"/>
      <c r="D217" s="157" t="s">
        <v>138</v>
      </c>
      <c r="E217" s="165" t="s">
        <v>1</v>
      </c>
      <c r="F217" s="166" t="s">
        <v>278</v>
      </c>
      <c r="H217" s="165" t="s">
        <v>1</v>
      </c>
      <c r="I217" s="167"/>
      <c r="L217" s="164"/>
      <c r="M217" s="168"/>
      <c r="N217" s="169"/>
      <c r="O217" s="169"/>
      <c r="P217" s="169"/>
      <c r="Q217" s="169"/>
      <c r="R217" s="169"/>
      <c r="S217" s="169"/>
      <c r="T217" s="170"/>
      <c r="AT217" s="165" t="s">
        <v>138</v>
      </c>
      <c r="AU217" s="165" t="s">
        <v>91</v>
      </c>
      <c r="AV217" s="13" t="s">
        <v>89</v>
      </c>
      <c r="AW217" s="13" t="s">
        <v>36</v>
      </c>
      <c r="AX217" s="13" t="s">
        <v>81</v>
      </c>
      <c r="AY217" s="165" t="s">
        <v>125</v>
      </c>
    </row>
    <row r="218" spans="1:65" s="14" customFormat="1" ht="10.199999999999999">
      <c r="B218" s="171"/>
      <c r="D218" s="157" t="s">
        <v>138</v>
      </c>
      <c r="E218" s="172" t="s">
        <v>1</v>
      </c>
      <c r="F218" s="173" t="s">
        <v>279</v>
      </c>
      <c r="H218" s="174">
        <v>7.5</v>
      </c>
      <c r="I218" s="175"/>
      <c r="L218" s="171"/>
      <c r="M218" s="176"/>
      <c r="N218" s="177"/>
      <c r="O218" s="177"/>
      <c r="P218" s="177"/>
      <c r="Q218" s="177"/>
      <c r="R218" s="177"/>
      <c r="S218" s="177"/>
      <c r="T218" s="178"/>
      <c r="AT218" s="172" t="s">
        <v>138</v>
      </c>
      <c r="AU218" s="172" t="s">
        <v>91</v>
      </c>
      <c r="AV218" s="14" t="s">
        <v>91</v>
      </c>
      <c r="AW218" s="14" t="s">
        <v>36</v>
      </c>
      <c r="AX218" s="14" t="s">
        <v>81</v>
      </c>
      <c r="AY218" s="172" t="s">
        <v>125</v>
      </c>
    </row>
    <row r="219" spans="1:65" s="15" customFormat="1" ht="10.199999999999999">
      <c r="B219" s="179"/>
      <c r="D219" s="157" t="s">
        <v>138</v>
      </c>
      <c r="E219" s="180" t="s">
        <v>1</v>
      </c>
      <c r="F219" s="181" t="s">
        <v>141</v>
      </c>
      <c r="H219" s="182">
        <v>7.5</v>
      </c>
      <c r="I219" s="183"/>
      <c r="L219" s="179"/>
      <c r="M219" s="184"/>
      <c r="N219" s="185"/>
      <c r="O219" s="185"/>
      <c r="P219" s="185"/>
      <c r="Q219" s="185"/>
      <c r="R219" s="185"/>
      <c r="S219" s="185"/>
      <c r="T219" s="186"/>
      <c r="AT219" s="180" t="s">
        <v>138</v>
      </c>
      <c r="AU219" s="180" t="s">
        <v>91</v>
      </c>
      <c r="AV219" s="15" t="s">
        <v>132</v>
      </c>
      <c r="AW219" s="15" t="s">
        <v>36</v>
      </c>
      <c r="AX219" s="15" t="s">
        <v>89</v>
      </c>
      <c r="AY219" s="180" t="s">
        <v>125</v>
      </c>
    </row>
    <row r="220" spans="1:65" s="12" customFormat="1" ht="22.8" customHeight="1">
      <c r="B220" s="130"/>
      <c r="D220" s="131" t="s">
        <v>80</v>
      </c>
      <c r="E220" s="141" t="s">
        <v>280</v>
      </c>
      <c r="F220" s="141" t="s">
        <v>281</v>
      </c>
      <c r="I220" s="133"/>
      <c r="J220" s="142">
        <f>BK220</f>
        <v>0</v>
      </c>
      <c r="L220" s="130"/>
      <c r="M220" s="135"/>
      <c r="N220" s="136"/>
      <c r="O220" s="136"/>
      <c r="P220" s="137">
        <f>SUM(P221:P227)</f>
        <v>0</v>
      </c>
      <c r="Q220" s="136"/>
      <c r="R220" s="137">
        <f>SUM(R221:R227)</f>
        <v>0</v>
      </c>
      <c r="S220" s="136"/>
      <c r="T220" s="138">
        <f>SUM(T221:T227)</f>
        <v>0</v>
      </c>
      <c r="AR220" s="131" t="s">
        <v>89</v>
      </c>
      <c r="AT220" s="139" t="s">
        <v>80</v>
      </c>
      <c r="AU220" s="139" t="s">
        <v>89</v>
      </c>
      <c r="AY220" s="131" t="s">
        <v>125</v>
      </c>
      <c r="BK220" s="140">
        <f>SUM(BK221:BK227)</f>
        <v>0</v>
      </c>
    </row>
    <row r="221" spans="1:65" s="2" customFormat="1" ht="24.15" customHeight="1">
      <c r="A221" s="32"/>
      <c r="B221" s="143"/>
      <c r="C221" s="144" t="s">
        <v>282</v>
      </c>
      <c r="D221" s="144" t="s">
        <v>127</v>
      </c>
      <c r="E221" s="145" t="s">
        <v>283</v>
      </c>
      <c r="F221" s="146" t="s">
        <v>284</v>
      </c>
      <c r="G221" s="147" t="s">
        <v>172</v>
      </c>
      <c r="H221" s="148">
        <v>16.5</v>
      </c>
      <c r="I221" s="149"/>
      <c r="J221" s="150">
        <f>ROUND(I221*H221,2)</f>
        <v>0</v>
      </c>
      <c r="K221" s="146" t="s">
        <v>145</v>
      </c>
      <c r="L221" s="33"/>
      <c r="M221" s="151" t="s">
        <v>1</v>
      </c>
      <c r="N221" s="152" t="s">
        <v>46</v>
      </c>
      <c r="O221" s="58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132</v>
      </c>
      <c r="AT221" s="155" t="s">
        <v>127</v>
      </c>
      <c r="AU221" s="155" t="s">
        <v>91</v>
      </c>
      <c r="AY221" s="17" t="s">
        <v>125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7" t="s">
        <v>89</v>
      </c>
      <c r="BK221" s="156">
        <f>ROUND(I221*H221,2)</f>
        <v>0</v>
      </c>
      <c r="BL221" s="17" t="s">
        <v>132</v>
      </c>
      <c r="BM221" s="155" t="s">
        <v>285</v>
      </c>
    </row>
    <row r="222" spans="1:65" s="13" customFormat="1" ht="10.199999999999999">
      <c r="B222" s="164"/>
      <c r="D222" s="157" t="s">
        <v>138</v>
      </c>
      <c r="E222" s="165" t="s">
        <v>1</v>
      </c>
      <c r="F222" s="166" t="s">
        <v>286</v>
      </c>
      <c r="H222" s="165" t="s">
        <v>1</v>
      </c>
      <c r="I222" s="167"/>
      <c r="L222" s="164"/>
      <c r="M222" s="168"/>
      <c r="N222" s="169"/>
      <c r="O222" s="169"/>
      <c r="P222" s="169"/>
      <c r="Q222" s="169"/>
      <c r="R222" s="169"/>
      <c r="S222" s="169"/>
      <c r="T222" s="170"/>
      <c r="AT222" s="165" t="s">
        <v>138</v>
      </c>
      <c r="AU222" s="165" t="s">
        <v>91</v>
      </c>
      <c r="AV222" s="13" t="s">
        <v>89</v>
      </c>
      <c r="AW222" s="13" t="s">
        <v>36</v>
      </c>
      <c r="AX222" s="13" t="s">
        <v>81</v>
      </c>
      <c r="AY222" s="165" t="s">
        <v>125</v>
      </c>
    </row>
    <row r="223" spans="1:65" s="14" customFormat="1" ht="10.199999999999999">
      <c r="B223" s="171"/>
      <c r="D223" s="157" t="s">
        <v>138</v>
      </c>
      <c r="E223" s="172" t="s">
        <v>1</v>
      </c>
      <c r="F223" s="173" t="s">
        <v>287</v>
      </c>
      <c r="H223" s="174">
        <v>16.5</v>
      </c>
      <c r="I223" s="175"/>
      <c r="L223" s="171"/>
      <c r="M223" s="176"/>
      <c r="N223" s="177"/>
      <c r="O223" s="177"/>
      <c r="P223" s="177"/>
      <c r="Q223" s="177"/>
      <c r="R223" s="177"/>
      <c r="S223" s="177"/>
      <c r="T223" s="178"/>
      <c r="AT223" s="172" t="s">
        <v>138</v>
      </c>
      <c r="AU223" s="172" t="s">
        <v>91</v>
      </c>
      <c r="AV223" s="14" t="s">
        <v>91</v>
      </c>
      <c r="AW223" s="14" t="s">
        <v>36</v>
      </c>
      <c r="AX223" s="14" t="s">
        <v>81</v>
      </c>
      <c r="AY223" s="172" t="s">
        <v>125</v>
      </c>
    </row>
    <row r="224" spans="1:65" s="15" customFormat="1" ht="10.199999999999999">
      <c r="B224" s="179"/>
      <c r="D224" s="157" t="s">
        <v>138</v>
      </c>
      <c r="E224" s="180" t="s">
        <v>1</v>
      </c>
      <c r="F224" s="181" t="s">
        <v>141</v>
      </c>
      <c r="H224" s="182">
        <v>16.5</v>
      </c>
      <c r="I224" s="183"/>
      <c r="L224" s="179"/>
      <c r="M224" s="184"/>
      <c r="N224" s="185"/>
      <c r="O224" s="185"/>
      <c r="P224" s="185"/>
      <c r="Q224" s="185"/>
      <c r="R224" s="185"/>
      <c r="S224" s="185"/>
      <c r="T224" s="186"/>
      <c r="AT224" s="180" t="s">
        <v>138</v>
      </c>
      <c r="AU224" s="180" t="s">
        <v>91</v>
      </c>
      <c r="AV224" s="15" t="s">
        <v>132</v>
      </c>
      <c r="AW224" s="15" t="s">
        <v>36</v>
      </c>
      <c r="AX224" s="15" t="s">
        <v>89</v>
      </c>
      <c r="AY224" s="180" t="s">
        <v>125</v>
      </c>
    </row>
    <row r="225" spans="1:65" s="2" customFormat="1" ht="33" customHeight="1">
      <c r="A225" s="32"/>
      <c r="B225" s="143"/>
      <c r="C225" s="144" t="s">
        <v>288</v>
      </c>
      <c r="D225" s="144" t="s">
        <v>127</v>
      </c>
      <c r="E225" s="145" t="s">
        <v>289</v>
      </c>
      <c r="F225" s="146" t="s">
        <v>290</v>
      </c>
      <c r="G225" s="147" t="s">
        <v>172</v>
      </c>
      <c r="H225" s="148">
        <v>23.75</v>
      </c>
      <c r="I225" s="149"/>
      <c r="J225" s="150">
        <f>ROUND(I225*H225,2)</f>
        <v>0</v>
      </c>
      <c r="K225" s="146" t="s">
        <v>145</v>
      </c>
      <c r="L225" s="33"/>
      <c r="M225" s="151" t="s">
        <v>1</v>
      </c>
      <c r="N225" s="152" t="s">
        <v>46</v>
      </c>
      <c r="O225" s="58"/>
      <c r="P225" s="153">
        <f>O225*H225</f>
        <v>0</v>
      </c>
      <c r="Q225" s="153">
        <v>0</v>
      </c>
      <c r="R225" s="153">
        <f>Q225*H225</f>
        <v>0</v>
      </c>
      <c r="S225" s="153">
        <v>0</v>
      </c>
      <c r="T225" s="154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5" t="s">
        <v>132</v>
      </c>
      <c r="AT225" s="155" t="s">
        <v>127</v>
      </c>
      <c r="AU225" s="155" t="s">
        <v>91</v>
      </c>
      <c r="AY225" s="17" t="s">
        <v>125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7" t="s">
        <v>89</v>
      </c>
      <c r="BK225" s="156">
        <f>ROUND(I225*H225,2)</f>
        <v>0</v>
      </c>
      <c r="BL225" s="17" t="s">
        <v>132</v>
      </c>
      <c r="BM225" s="155" t="s">
        <v>291</v>
      </c>
    </row>
    <row r="226" spans="1:65" s="14" customFormat="1" ht="10.199999999999999">
      <c r="B226" s="171"/>
      <c r="D226" s="157" t="s">
        <v>138</v>
      </c>
      <c r="E226" s="172" t="s">
        <v>1</v>
      </c>
      <c r="F226" s="173" t="s">
        <v>292</v>
      </c>
      <c r="H226" s="174">
        <v>23.75</v>
      </c>
      <c r="I226" s="175"/>
      <c r="L226" s="171"/>
      <c r="M226" s="176"/>
      <c r="N226" s="177"/>
      <c r="O226" s="177"/>
      <c r="P226" s="177"/>
      <c r="Q226" s="177"/>
      <c r="R226" s="177"/>
      <c r="S226" s="177"/>
      <c r="T226" s="178"/>
      <c r="AT226" s="172" t="s">
        <v>138</v>
      </c>
      <c r="AU226" s="172" t="s">
        <v>91</v>
      </c>
      <c r="AV226" s="14" t="s">
        <v>91</v>
      </c>
      <c r="AW226" s="14" t="s">
        <v>36</v>
      </c>
      <c r="AX226" s="14" t="s">
        <v>81</v>
      </c>
      <c r="AY226" s="172" t="s">
        <v>125</v>
      </c>
    </row>
    <row r="227" spans="1:65" s="15" customFormat="1" ht="10.199999999999999">
      <c r="B227" s="179"/>
      <c r="D227" s="157" t="s">
        <v>138</v>
      </c>
      <c r="E227" s="180" t="s">
        <v>1</v>
      </c>
      <c r="F227" s="181" t="s">
        <v>141</v>
      </c>
      <c r="H227" s="182">
        <v>23.75</v>
      </c>
      <c r="I227" s="183"/>
      <c r="L227" s="179"/>
      <c r="M227" s="184"/>
      <c r="N227" s="185"/>
      <c r="O227" s="185"/>
      <c r="P227" s="185"/>
      <c r="Q227" s="185"/>
      <c r="R227" s="185"/>
      <c r="S227" s="185"/>
      <c r="T227" s="186"/>
      <c r="AT227" s="180" t="s">
        <v>138</v>
      </c>
      <c r="AU227" s="180" t="s">
        <v>91</v>
      </c>
      <c r="AV227" s="15" t="s">
        <v>132</v>
      </c>
      <c r="AW227" s="15" t="s">
        <v>36</v>
      </c>
      <c r="AX227" s="15" t="s">
        <v>89</v>
      </c>
      <c r="AY227" s="180" t="s">
        <v>125</v>
      </c>
    </row>
    <row r="228" spans="1:65" s="12" customFormat="1" ht="22.8" customHeight="1">
      <c r="B228" s="130"/>
      <c r="D228" s="131" t="s">
        <v>80</v>
      </c>
      <c r="E228" s="141" t="s">
        <v>293</v>
      </c>
      <c r="F228" s="141" t="s">
        <v>294</v>
      </c>
      <c r="I228" s="133"/>
      <c r="J228" s="142">
        <f>BK228</f>
        <v>0</v>
      </c>
      <c r="L228" s="130"/>
      <c r="M228" s="135"/>
      <c r="N228" s="136"/>
      <c r="O228" s="136"/>
      <c r="P228" s="137">
        <f>SUM(P229:P231)</f>
        <v>0</v>
      </c>
      <c r="Q228" s="136"/>
      <c r="R228" s="137">
        <f>SUM(R229:R231)</f>
        <v>0</v>
      </c>
      <c r="S228" s="136"/>
      <c r="T228" s="138">
        <f>SUM(T229:T231)</f>
        <v>0</v>
      </c>
      <c r="AR228" s="131" t="s">
        <v>89</v>
      </c>
      <c r="AT228" s="139" t="s">
        <v>80</v>
      </c>
      <c r="AU228" s="139" t="s">
        <v>89</v>
      </c>
      <c r="AY228" s="131" t="s">
        <v>125</v>
      </c>
      <c r="BK228" s="140">
        <f>SUM(BK229:BK231)</f>
        <v>0</v>
      </c>
    </row>
    <row r="229" spans="1:65" s="2" customFormat="1" ht="24.15" customHeight="1">
      <c r="A229" s="32"/>
      <c r="B229" s="143"/>
      <c r="C229" s="144" t="s">
        <v>295</v>
      </c>
      <c r="D229" s="144" t="s">
        <v>127</v>
      </c>
      <c r="E229" s="145" t="s">
        <v>296</v>
      </c>
      <c r="F229" s="146" t="s">
        <v>297</v>
      </c>
      <c r="G229" s="147" t="s">
        <v>172</v>
      </c>
      <c r="H229" s="148">
        <v>35.844000000000001</v>
      </c>
      <c r="I229" s="149"/>
      <c r="J229" s="150">
        <f>ROUND(I229*H229,2)</f>
        <v>0</v>
      </c>
      <c r="K229" s="146" t="s">
        <v>131</v>
      </c>
      <c r="L229" s="33"/>
      <c r="M229" s="151" t="s">
        <v>1</v>
      </c>
      <c r="N229" s="152" t="s">
        <v>46</v>
      </c>
      <c r="O229" s="58"/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5" t="s">
        <v>132</v>
      </c>
      <c r="AT229" s="155" t="s">
        <v>127</v>
      </c>
      <c r="AU229" s="155" t="s">
        <v>91</v>
      </c>
      <c r="AY229" s="17" t="s">
        <v>125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7" t="s">
        <v>89</v>
      </c>
      <c r="BK229" s="156">
        <f>ROUND(I229*H229,2)</f>
        <v>0</v>
      </c>
      <c r="BL229" s="17" t="s">
        <v>132</v>
      </c>
      <c r="BM229" s="155" t="s">
        <v>298</v>
      </c>
    </row>
    <row r="230" spans="1:65" s="2" customFormat="1" ht="19.2">
      <c r="A230" s="32"/>
      <c r="B230" s="33"/>
      <c r="C230" s="32"/>
      <c r="D230" s="157" t="s">
        <v>134</v>
      </c>
      <c r="E230" s="32"/>
      <c r="F230" s="158" t="s">
        <v>299</v>
      </c>
      <c r="G230" s="32"/>
      <c r="H230" s="32"/>
      <c r="I230" s="159"/>
      <c r="J230" s="32"/>
      <c r="K230" s="32"/>
      <c r="L230" s="33"/>
      <c r="M230" s="160"/>
      <c r="N230" s="161"/>
      <c r="O230" s="58"/>
      <c r="P230" s="58"/>
      <c r="Q230" s="58"/>
      <c r="R230" s="58"/>
      <c r="S230" s="58"/>
      <c r="T230" s="59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134</v>
      </c>
      <c r="AU230" s="17" t="s">
        <v>91</v>
      </c>
    </row>
    <row r="231" spans="1:65" s="2" customFormat="1" ht="10.199999999999999">
      <c r="A231" s="32"/>
      <c r="B231" s="33"/>
      <c r="C231" s="32"/>
      <c r="D231" s="162" t="s">
        <v>136</v>
      </c>
      <c r="E231" s="32"/>
      <c r="F231" s="163" t="s">
        <v>300</v>
      </c>
      <c r="G231" s="32"/>
      <c r="H231" s="32"/>
      <c r="I231" s="159"/>
      <c r="J231" s="32"/>
      <c r="K231" s="32"/>
      <c r="L231" s="33"/>
      <c r="M231" s="198"/>
      <c r="N231" s="199"/>
      <c r="O231" s="200"/>
      <c r="P231" s="200"/>
      <c r="Q231" s="200"/>
      <c r="R231" s="200"/>
      <c r="S231" s="200"/>
      <c r="T231" s="201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136</v>
      </c>
      <c r="AU231" s="17" t="s">
        <v>91</v>
      </c>
    </row>
    <row r="232" spans="1:65" s="2" customFormat="1" ht="6.9" customHeight="1">
      <c r="A232" s="32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33"/>
      <c r="M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</row>
  </sheetData>
  <autoFilter ref="C121:K231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hyperlinks>
    <hyperlink ref="F127" r:id="rId1" xr:uid="{00000000-0004-0000-0100-000000000000}"/>
    <hyperlink ref="F135" r:id="rId2" xr:uid="{00000000-0004-0000-0100-000001000000}"/>
    <hyperlink ref="F138" r:id="rId3" xr:uid="{00000000-0004-0000-0100-000002000000}"/>
    <hyperlink ref="F141" r:id="rId4" xr:uid="{00000000-0004-0000-0100-000003000000}"/>
    <hyperlink ref="F154" r:id="rId5" xr:uid="{00000000-0004-0000-0100-000004000000}"/>
    <hyperlink ref="F157" r:id="rId6" xr:uid="{00000000-0004-0000-0100-000005000000}"/>
    <hyperlink ref="F160" r:id="rId7" xr:uid="{00000000-0004-0000-0100-000006000000}"/>
    <hyperlink ref="F167" r:id="rId8" xr:uid="{00000000-0004-0000-0100-000007000000}"/>
    <hyperlink ref="F176" r:id="rId9" xr:uid="{00000000-0004-0000-0100-000008000000}"/>
    <hyperlink ref="F186" r:id="rId10" xr:uid="{00000000-0004-0000-0100-000009000000}"/>
    <hyperlink ref="F196" r:id="rId11" xr:uid="{00000000-0004-0000-0100-00000A000000}"/>
    <hyperlink ref="F202" r:id="rId12" xr:uid="{00000000-0004-0000-0100-00000B000000}"/>
    <hyperlink ref="F209" r:id="rId13" xr:uid="{00000000-0004-0000-0100-00000C000000}"/>
    <hyperlink ref="F212" r:id="rId14" xr:uid="{00000000-0004-0000-0100-00000D000000}"/>
    <hyperlink ref="F216" r:id="rId15" xr:uid="{00000000-0004-0000-0100-00000E000000}"/>
    <hyperlink ref="F231" r:id="rId16" xr:uid="{00000000-0004-0000-01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4" t="s">
        <v>5</v>
      </c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7" t="s">
        <v>95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91</v>
      </c>
    </row>
    <row r="4" spans="1:46" s="1" customFormat="1" ht="24.9" customHeight="1">
      <c r="B4" s="20"/>
      <c r="D4" s="21" t="s">
        <v>96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5" t="str">
        <f>'Rekapitulace stavby'!K6</f>
        <v>VD Letovice, rekonstrukce VD</v>
      </c>
      <c r="F7" s="246"/>
      <c r="G7" s="246"/>
      <c r="H7" s="246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5" t="s">
        <v>301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18. 11. 2022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29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8" t="str">
        <f>'Rekapitulace stavby'!E14</f>
        <v>Vyplň údaj</v>
      </c>
      <c r="F18" s="209"/>
      <c r="G18" s="209"/>
      <c r="H18" s="209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25</v>
      </c>
      <c r="J20" s="25" t="s">
        <v>33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28</v>
      </c>
      <c r="J21" s="25" t="s">
        <v>35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28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4" t="s">
        <v>1</v>
      </c>
      <c r="F27" s="214"/>
      <c r="G27" s="214"/>
      <c r="H27" s="21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41</v>
      </c>
      <c r="E30" s="32"/>
      <c r="F30" s="32"/>
      <c r="G30" s="32"/>
      <c r="H30" s="32"/>
      <c r="I30" s="32"/>
      <c r="J30" s="71">
        <f>ROUND(J119,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43</v>
      </c>
      <c r="G32" s="32"/>
      <c r="H32" s="32"/>
      <c r="I32" s="36" t="s">
        <v>42</v>
      </c>
      <c r="J32" s="36" t="s">
        <v>44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45</v>
      </c>
      <c r="E33" s="27" t="s">
        <v>46</v>
      </c>
      <c r="F33" s="99">
        <f>ROUND((SUM(BE119:BE126)),  2)</f>
        <v>0</v>
      </c>
      <c r="G33" s="32"/>
      <c r="H33" s="32"/>
      <c r="I33" s="100">
        <v>0.21</v>
      </c>
      <c r="J33" s="99">
        <f>ROUND(((SUM(BE119:BE126))*I33),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47</v>
      </c>
      <c r="F34" s="99">
        <f>ROUND((SUM(BF119:BF126)),  2)</f>
        <v>0</v>
      </c>
      <c r="G34" s="32"/>
      <c r="H34" s="32"/>
      <c r="I34" s="100">
        <v>0.15</v>
      </c>
      <c r="J34" s="99">
        <f>ROUND(((SUM(BF119:BF126))*I34),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48</v>
      </c>
      <c r="F35" s="99">
        <f>ROUND((SUM(BG119:BG126)),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49</v>
      </c>
      <c r="F36" s="99">
        <f>ROUND((SUM(BH119:BH126)),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50</v>
      </c>
      <c r="F37" s="99">
        <f>ROUND((SUM(BI119:BI126)),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51</v>
      </c>
      <c r="E39" s="60"/>
      <c r="F39" s="60"/>
      <c r="G39" s="103" t="s">
        <v>52</v>
      </c>
      <c r="H39" s="104" t="s">
        <v>53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54</v>
      </c>
      <c r="E50" s="44"/>
      <c r="F50" s="44"/>
      <c r="G50" s="43" t="s">
        <v>55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56</v>
      </c>
      <c r="E61" s="35"/>
      <c r="F61" s="107" t="s">
        <v>57</v>
      </c>
      <c r="G61" s="45" t="s">
        <v>56</v>
      </c>
      <c r="H61" s="35"/>
      <c r="I61" s="35"/>
      <c r="J61" s="108" t="s">
        <v>57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58</v>
      </c>
      <c r="E65" s="46"/>
      <c r="F65" s="46"/>
      <c r="G65" s="43" t="s">
        <v>59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56</v>
      </c>
      <c r="E76" s="35"/>
      <c r="F76" s="107" t="s">
        <v>57</v>
      </c>
      <c r="G76" s="45" t="s">
        <v>56</v>
      </c>
      <c r="H76" s="35"/>
      <c r="I76" s="35"/>
      <c r="J76" s="108" t="s">
        <v>57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99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5" t="str">
        <f>E7</f>
        <v>VD Letovice, rekonstrukce VD</v>
      </c>
      <c r="F85" s="246"/>
      <c r="G85" s="246"/>
      <c r="H85" s="246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5" t="str">
        <f>E9</f>
        <v>02 - Vedlejší a ostatní náklady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VD Letovice</v>
      </c>
      <c r="G89" s="32"/>
      <c r="H89" s="32"/>
      <c r="I89" s="27" t="s">
        <v>22</v>
      </c>
      <c r="J89" s="55" t="str">
        <f>IF(J12="","",J12)</f>
        <v>18. 11. 2022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65" customHeight="1">
      <c r="A91" s="32"/>
      <c r="B91" s="33"/>
      <c r="C91" s="27" t="s">
        <v>24</v>
      </c>
      <c r="D91" s="32"/>
      <c r="E91" s="32"/>
      <c r="F91" s="25" t="str">
        <f>E15</f>
        <v>Povodí Moravy, s.p., Dřevařská 11, 60175 Brno</v>
      </c>
      <c r="G91" s="32"/>
      <c r="H91" s="32"/>
      <c r="I91" s="27" t="s">
        <v>32</v>
      </c>
      <c r="J91" s="30" t="str">
        <f>E21</f>
        <v>Sweco Hydroprojekt a.s.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 t="s">
        <v>37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100</v>
      </c>
      <c r="D94" s="101"/>
      <c r="E94" s="101"/>
      <c r="F94" s="101"/>
      <c r="G94" s="101"/>
      <c r="H94" s="101"/>
      <c r="I94" s="101"/>
      <c r="J94" s="110" t="s">
        <v>101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102</v>
      </c>
      <c r="D96" s="32"/>
      <c r="E96" s="32"/>
      <c r="F96" s="32"/>
      <c r="G96" s="32"/>
      <c r="H96" s="32"/>
      <c r="I96" s="32"/>
      <c r="J96" s="71">
        <f>J119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103</v>
      </c>
    </row>
    <row r="97" spans="1:31" s="9" customFormat="1" ht="24.9" customHeight="1">
      <c r="B97" s="112"/>
      <c r="D97" s="113" t="s">
        <v>302</v>
      </c>
      <c r="E97" s="114"/>
      <c r="F97" s="114"/>
      <c r="G97" s="114"/>
      <c r="H97" s="114"/>
      <c r="I97" s="114"/>
      <c r="J97" s="115">
        <f>J120</f>
        <v>0</v>
      </c>
      <c r="L97" s="112"/>
    </row>
    <row r="98" spans="1:31" s="10" customFormat="1" ht="19.95" customHeight="1">
      <c r="B98" s="116"/>
      <c r="D98" s="117" t="s">
        <v>303</v>
      </c>
      <c r="E98" s="118"/>
      <c r="F98" s="118"/>
      <c r="G98" s="118"/>
      <c r="H98" s="118"/>
      <c r="I98" s="118"/>
      <c r="J98" s="119">
        <f>J121</f>
        <v>0</v>
      </c>
      <c r="L98" s="116"/>
    </row>
    <row r="99" spans="1:31" s="10" customFormat="1" ht="19.95" customHeight="1">
      <c r="B99" s="116"/>
      <c r="D99" s="117" t="s">
        <v>304</v>
      </c>
      <c r="E99" s="118"/>
      <c r="F99" s="118"/>
      <c r="G99" s="118"/>
      <c r="H99" s="118"/>
      <c r="I99" s="118"/>
      <c r="J99" s="119">
        <f>J124</f>
        <v>0</v>
      </c>
      <c r="L99" s="116"/>
    </row>
    <row r="100" spans="1:31" s="2" customFormat="1" ht="21.75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" customHeight="1">
      <c r="A105" s="32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" customHeight="1">
      <c r="A106" s="32"/>
      <c r="B106" s="33"/>
      <c r="C106" s="21" t="s">
        <v>110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45" t="str">
        <f>E7</f>
        <v>VD Letovice, rekonstrukce VD</v>
      </c>
      <c r="F109" s="246"/>
      <c r="G109" s="246"/>
      <c r="H109" s="246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97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25" t="str">
        <f>E9</f>
        <v>02 - Vedlejší a ostatní náklady</v>
      </c>
      <c r="F111" s="247"/>
      <c r="G111" s="247"/>
      <c r="H111" s="247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2"/>
      <c r="E113" s="32"/>
      <c r="F113" s="25" t="str">
        <f>F12</f>
        <v>VD Letovice</v>
      </c>
      <c r="G113" s="32"/>
      <c r="H113" s="32"/>
      <c r="I113" s="27" t="s">
        <v>22</v>
      </c>
      <c r="J113" s="55" t="str">
        <f>IF(J12="","",J12)</f>
        <v>18. 11. 2022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5.65" customHeight="1">
      <c r="A115" s="32"/>
      <c r="B115" s="33"/>
      <c r="C115" s="27" t="s">
        <v>24</v>
      </c>
      <c r="D115" s="32"/>
      <c r="E115" s="32"/>
      <c r="F115" s="25" t="str">
        <f>E15</f>
        <v>Povodí Moravy, s.p., Dřevařská 11, 60175 Brno</v>
      </c>
      <c r="G115" s="32"/>
      <c r="H115" s="32"/>
      <c r="I115" s="27" t="s">
        <v>32</v>
      </c>
      <c r="J115" s="30" t="str">
        <f>E21</f>
        <v>Sweco Hydroprojekt a.s.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15" customHeight="1">
      <c r="A116" s="32"/>
      <c r="B116" s="33"/>
      <c r="C116" s="27" t="s">
        <v>30</v>
      </c>
      <c r="D116" s="32"/>
      <c r="E116" s="32"/>
      <c r="F116" s="25" t="str">
        <f>IF(E18="","",E18)</f>
        <v>Vyplň údaj</v>
      </c>
      <c r="G116" s="32"/>
      <c r="H116" s="32"/>
      <c r="I116" s="27" t="s">
        <v>37</v>
      </c>
      <c r="J116" s="30" t="str">
        <f>E24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20"/>
      <c r="B118" s="121"/>
      <c r="C118" s="122" t="s">
        <v>111</v>
      </c>
      <c r="D118" s="123" t="s">
        <v>66</v>
      </c>
      <c r="E118" s="123" t="s">
        <v>62</v>
      </c>
      <c r="F118" s="123" t="s">
        <v>63</v>
      </c>
      <c r="G118" s="123" t="s">
        <v>112</v>
      </c>
      <c r="H118" s="123" t="s">
        <v>113</v>
      </c>
      <c r="I118" s="123" t="s">
        <v>114</v>
      </c>
      <c r="J118" s="123" t="s">
        <v>101</v>
      </c>
      <c r="K118" s="124" t="s">
        <v>115</v>
      </c>
      <c r="L118" s="125"/>
      <c r="M118" s="62" t="s">
        <v>1</v>
      </c>
      <c r="N118" s="63" t="s">
        <v>45</v>
      </c>
      <c r="O118" s="63" t="s">
        <v>116</v>
      </c>
      <c r="P118" s="63" t="s">
        <v>117</v>
      </c>
      <c r="Q118" s="63" t="s">
        <v>118</v>
      </c>
      <c r="R118" s="63" t="s">
        <v>119</v>
      </c>
      <c r="S118" s="63" t="s">
        <v>120</v>
      </c>
      <c r="T118" s="64" t="s">
        <v>121</v>
      </c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</row>
    <row r="119" spans="1:65" s="2" customFormat="1" ht="22.8" customHeight="1">
      <c r="A119" s="32"/>
      <c r="B119" s="33"/>
      <c r="C119" s="69" t="s">
        <v>122</v>
      </c>
      <c r="D119" s="32"/>
      <c r="E119" s="32"/>
      <c r="F119" s="32"/>
      <c r="G119" s="32"/>
      <c r="H119" s="32"/>
      <c r="I119" s="32"/>
      <c r="J119" s="126">
        <f>BK119</f>
        <v>0</v>
      </c>
      <c r="K119" s="32"/>
      <c r="L119" s="33"/>
      <c r="M119" s="65"/>
      <c r="N119" s="56"/>
      <c r="O119" s="66"/>
      <c r="P119" s="127">
        <f>P120</f>
        <v>0</v>
      </c>
      <c r="Q119" s="66"/>
      <c r="R119" s="127">
        <f>R120</f>
        <v>0</v>
      </c>
      <c r="S119" s="66"/>
      <c r="T119" s="128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80</v>
      </c>
      <c r="AU119" s="17" t="s">
        <v>103</v>
      </c>
      <c r="BK119" s="129">
        <f>BK120</f>
        <v>0</v>
      </c>
    </row>
    <row r="120" spans="1:65" s="12" customFormat="1" ht="25.95" customHeight="1">
      <c r="B120" s="130"/>
      <c r="D120" s="131" t="s">
        <v>80</v>
      </c>
      <c r="E120" s="132" t="s">
        <v>305</v>
      </c>
      <c r="F120" s="132" t="s">
        <v>306</v>
      </c>
      <c r="I120" s="133"/>
      <c r="J120" s="134">
        <f>BK120</f>
        <v>0</v>
      </c>
      <c r="L120" s="130"/>
      <c r="M120" s="135"/>
      <c r="N120" s="136"/>
      <c r="O120" s="136"/>
      <c r="P120" s="137">
        <f>P121+P124</f>
        <v>0</v>
      </c>
      <c r="Q120" s="136"/>
      <c r="R120" s="137">
        <f>R121+R124</f>
        <v>0</v>
      </c>
      <c r="S120" s="136"/>
      <c r="T120" s="138">
        <f>T121+T124</f>
        <v>0</v>
      </c>
      <c r="AR120" s="131" t="s">
        <v>160</v>
      </c>
      <c r="AT120" s="139" t="s">
        <v>80</v>
      </c>
      <c r="AU120" s="139" t="s">
        <v>81</v>
      </c>
      <c r="AY120" s="131" t="s">
        <v>125</v>
      </c>
      <c r="BK120" s="140">
        <f>BK121+BK124</f>
        <v>0</v>
      </c>
    </row>
    <row r="121" spans="1:65" s="12" customFormat="1" ht="22.8" customHeight="1">
      <c r="B121" s="130"/>
      <c r="D121" s="131" t="s">
        <v>80</v>
      </c>
      <c r="E121" s="141" t="s">
        <v>307</v>
      </c>
      <c r="F121" s="141" t="s">
        <v>308</v>
      </c>
      <c r="I121" s="133"/>
      <c r="J121" s="142">
        <f>BK121</f>
        <v>0</v>
      </c>
      <c r="L121" s="130"/>
      <c r="M121" s="135"/>
      <c r="N121" s="136"/>
      <c r="O121" s="136"/>
      <c r="P121" s="137">
        <f>SUM(P122:P123)</f>
        <v>0</v>
      </c>
      <c r="Q121" s="136"/>
      <c r="R121" s="137">
        <f>SUM(R122:R123)</f>
        <v>0</v>
      </c>
      <c r="S121" s="136"/>
      <c r="T121" s="138">
        <f>SUM(T122:T123)</f>
        <v>0</v>
      </c>
      <c r="AR121" s="131" t="s">
        <v>160</v>
      </c>
      <c r="AT121" s="139" t="s">
        <v>80</v>
      </c>
      <c r="AU121" s="139" t="s">
        <v>89</v>
      </c>
      <c r="AY121" s="131" t="s">
        <v>125</v>
      </c>
      <c r="BK121" s="140">
        <f>SUM(BK122:BK123)</f>
        <v>0</v>
      </c>
    </row>
    <row r="122" spans="1:65" s="2" customFormat="1" ht="24.15" customHeight="1">
      <c r="A122" s="32"/>
      <c r="B122" s="143"/>
      <c r="C122" s="144" t="s">
        <v>89</v>
      </c>
      <c r="D122" s="144" t="s">
        <v>127</v>
      </c>
      <c r="E122" s="145" t="s">
        <v>309</v>
      </c>
      <c r="F122" s="146" t="s">
        <v>310</v>
      </c>
      <c r="G122" s="147" t="s">
        <v>144</v>
      </c>
      <c r="H122" s="148">
        <v>1</v>
      </c>
      <c r="I122" s="149"/>
      <c r="J122" s="150">
        <f>ROUND(I122*H122,2)</f>
        <v>0</v>
      </c>
      <c r="K122" s="146" t="s">
        <v>1</v>
      </c>
      <c r="L122" s="33"/>
      <c r="M122" s="151" t="s">
        <v>1</v>
      </c>
      <c r="N122" s="152" t="s">
        <v>46</v>
      </c>
      <c r="O122" s="58"/>
      <c r="P122" s="153">
        <f>O122*H122</f>
        <v>0</v>
      </c>
      <c r="Q122" s="153">
        <v>0</v>
      </c>
      <c r="R122" s="153">
        <f>Q122*H122</f>
        <v>0</v>
      </c>
      <c r="S122" s="153">
        <v>0</v>
      </c>
      <c r="T122" s="15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5" t="s">
        <v>311</v>
      </c>
      <c r="AT122" s="155" t="s">
        <v>127</v>
      </c>
      <c r="AU122" s="155" t="s">
        <v>91</v>
      </c>
      <c r="AY122" s="17" t="s">
        <v>125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7" t="s">
        <v>89</v>
      </c>
      <c r="BK122" s="156">
        <f>ROUND(I122*H122,2)</f>
        <v>0</v>
      </c>
      <c r="BL122" s="17" t="s">
        <v>311</v>
      </c>
      <c r="BM122" s="155" t="s">
        <v>312</v>
      </c>
    </row>
    <row r="123" spans="1:65" s="2" customFormat="1" ht="49.05" customHeight="1">
      <c r="A123" s="32"/>
      <c r="B123" s="143"/>
      <c r="C123" s="144" t="s">
        <v>91</v>
      </c>
      <c r="D123" s="144" t="s">
        <v>127</v>
      </c>
      <c r="E123" s="145" t="s">
        <v>313</v>
      </c>
      <c r="F123" s="146" t="s">
        <v>314</v>
      </c>
      <c r="G123" s="147" t="s">
        <v>144</v>
      </c>
      <c r="H123" s="148">
        <v>1</v>
      </c>
      <c r="I123" s="149"/>
      <c r="J123" s="150">
        <f>ROUND(I123*H123,2)</f>
        <v>0</v>
      </c>
      <c r="K123" s="146" t="s">
        <v>1</v>
      </c>
      <c r="L123" s="33"/>
      <c r="M123" s="151" t="s">
        <v>1</v>
      </c>
      <c r="N123" s="152" t="s">
        <v>46</v>
      </c>
      <c r="O123" s="58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5" t="s">
        <v>311</v>
      </c>
      <c r="AT123" s="155" t="s">
        <v>127</v>
      </c>
      <c r="AU123" s="155" t="s">
        <v>91</v>
      </c>
      <c r="AY123" s="17" t="s">
        <v>125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7" t="s">
        <v>89</v>
      </c>
      <c r="BK123" s="156">
        <f>ROUND(I123*H123,2)</f>
        <v>0</v>
      </c>
      <c r="BL123" s="17" t="s">
        <v>311</v>
      </c>
      <c r="BM123" s="155" t="s">
        <v>315</v>
      </c>
    </row>
    <row r="124" spans="1:65" s="12" customFormat="1" ht="22.8" customHeight="1">
      <c r="B124" s="130"/>
      <c r="D124" s="131" t="s">
        <v>80</v>
      </c>
      <c r="E124" s="141" t="s">
        <v>316</v>
      </c>
      <c r="F124" s="141" t="s">
        <v>317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SUM(P125:P126)</f>
        <v>0</v>
      </c>
      <c r="Q124" s="136"/>
      <c r="R124" s="137">
        <f>SUM(R125:R126)</f>
        <v>0</v>
      </c>
      <c r="S124" s="136"/>
      <c r="T124" s="138">
        <f>SUM(T125:T126)</f>
        <v>0</v>
      </c>
      <c r="AR124" s="131" t="s">
        <v>160</v>
      </c>
      <c r="AT124" s="139" t="s">
        <v>80</v>
      </c>
      <c r="AU124" s="139" t="s">
        <v>89</v>
      </c>
      <c r="AY124" s="131" t="s">
        <v>125</v>
      </c>
      <c r="BK124" s="140">
        <f>SUM(BK125:BK126)</f>
        <v>0</v>
      </c>
    </row>
    <row r="125" spans="1:65" s="2" customFormat="1" ht="24.15" customHeight="1">
      <c r="A125" s="32"/>
      <c r="B125" s="143"/>
      <c r="C125" s="144" t="s">
        <v>149</v>
      </c>
      <c r="D125" s="144" t="s">
        <v>127</v>
      </c>
      <c r="E125" s="145" t="s">
        <v>318</v>
      </c>
      <c r="F125" s="146" t="s">
        <v>319</v>
      </c>
      <c r="G125" s="147" t="s">
        <v>144</v>
      </c>
      <c r="H125" s="148">
        <v>1</v>
      </c>
      <c r="I125" s="149"/>
      <c r="J125" s="150">
        <f>ROUND(I125*H125,2)</f>
        <v>0</v>
      </c>
      <c r="K125" s="146" t="s">
        <v>1</v>
      </c>
      <c r="L125" s="33"/>
      <c r="M125" s="151" t="s">
        <v>1</v>
      </c>
      <c r="N125" s="152" t="s">
        <v>46</v>
      </c>
      <c r="O125" s="58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311</v>
      </c>
      <c r="AT125" s="155" t="s">
        <v>127</v>
      </c>
      <c r="AU125" s="155" t="s">
        <v>91</v>
      </c>
      <c r="AY125" s="17" t="s">
        <v>125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7" t="s">
        <v>89</v>
      </c>
      <c r="BK125" s="156">
        <f>ROUND(I125*H125,2)</f>
        <v>0</v>
      </c>
      <c r="BL125" s="17" t="s">
        <v>311</v>
      </c>
      <c r="BM125" s="155" t="s">
        <v>320</v>
      </c>
    </row>
    <row r="126" spans="1:65" s="2" customFormat="1" ht="37.799999999999997" customHeight="1">
      <c r="A126" s="32"/>
      <c r="B126" s="143"/>
      <c r="C126" s="144" t="s">
        <v>132</v>
      </c>
      <c r="D126" s="144" t="s">
        <v>127</v>
      </c>
      <c r="E126" s="145" t="s">
        <v>321</v>
      </c>
      <c r="F126" s="146" t="s">
        <v>322</v>
      </c>
      <c r="G126" s="147" t="s">
        <v>144</v>
      </c>
      <c r="H126" s="148">
        <v>1</v>
      </c>
      <c r="I126" s="149"/>
      <c r="J126" s="150">
        <f>ROUND(I126*H126,2)</f>
        <v>0</v>
      </c>
      <c r="K126" s="146" t="s">
        <v>1</v>
      </c>
      <c r="L126" s="33"/>
      <c r="M126" s="202" t="s">
        <v>1</v>
      </c>
      <c r="N126" s="203" t="s">
        <v>46</v>
      </c>
      <c r="O126" s="200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5" t="s">
        <v>311</v>
      </c>
      <c r="AT126" s="155" t="s">
        <v>127</v>
      </c>
      <c r="AU126" s="155" t="s">
        <v>91</v>
      </c>
      <c r="AY126" s="17" t="s">
        <v>125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7" t="s">
        <v>89</v>
      </c>
      <c r="BK126" s="156">
        <f>ROUND(I126*H126,2)</f>
        <v>0</v>
      </c>
      <c r="BL126" s="17" t="s">
        <v>311</v>
      </c>
      <c r="BM126" s="155" t="s">
        <v>323</v>
      </c>
    </row>
    <row r="127" spans="1:65" s="2" customFormat="1" ht="6.9" customHeight="1">
      <c r="A127" s="32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33"/>
      <c r="M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</sheetData>
  <autoFilter ref="C118:K126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Dodatečné zajištění ...</vt:lpstr>
      <vt:lpstr>02 - Vedlejší a ostatní n...</vt:lpstr>
      <vt:lpstr>'01 - Dodatečné zajištění ...'!Názvy_tisku</vt:lpstr>
      <vt:lpstr>'02 - Vedlejší a ostatní n...'!Názvy_tisku</vt:lpstr>
      <vt:lpstr>'Rekapitulace stavby'!Názvy_tisku</vt:lpstr>
      <vt:lpstr>'01 - Dodatečné zajištění ...'!Oblast_tisku</vt:lpstr>
      <vt:lpstr>'02 - Vedlejší a ostatní 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Klocová, Lucie</dc:creator>
  <cp:lastModifiedBy>Turanová Dana</cp:lastModifiedBy>
  <dcterms:created xsi:type="dcterms:W3CDTF">2022-11-18T09:30:33Z</dcterms:created>
  <dcterms:modified xsi:type="dcterms:W3CDTF">2022-11-21T13:50:29Z</dcterms:modified>
</cp:coreProperties>
</file>